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1730"/>
  </bookViews>
  <sheets>
    <sheet name="Лист1" sheetId="1" r:id="rId1"/>
    <sheet name="Лист2" sheetId="2" r:id="rId2"/>
    <sheet name="Лист3" sheetId="3" r:id="rId3"/>
  </sheets>
  <calcPr calcId="145621" iterate="1"/>
</workbook>
</file>

<file path=xl/calcChain.xml><?xml version="1.0" encoding="utf-8"?>
<calcChain xmlns="http://schemas.openxmlformats.org/spreadsheetml/2006/main">
  <c r="F47" i="1" l="1"/>
  <c r="F42" i="1"/>
  <c r="H85" i="1" l="1"/>
  <c r="H50" i="1"/>
  <c r="G50" i="1"/>
  <c r="H49" i="1"/>
  <c r="G49" i="1"/>
  <c r="H48" i="1"/>
  <c r="G48" i="1"/>
  <c r="H47" i="1"/>
  <c r="G47" i="1"/>
  <c r="H46" i="1"/>
  <c r="G46" i="1"/>
  <c r="H45" i="1"/>
  <c r="G45" i="1"/>
  <c r="H44" i="1"/>
  <c r="G44" i="1"/>
  <c r="H43" i="1"/>
  <c r="G43" i="1"/>
  <c r="H41" i="1"/>
  <c r="G41" i="1"/>
  <c r="H40" i="1"/>
  <c r="G40" i="1"/>
  <c r="H38" i="1"/>
  <c r="G38" i="1"/>
  <c r="H37" i="1"/>
  <c r="G37" i="1"/>
  <c r="H36" i="1"/>
  <c r="G36" i="1"/>
  <c r="G35" i="1"/>
  <c r="H34" i="1"/>
  <c r="G34" i="1"/>
  <c r="H33" i="1"/>
  <c r="G33" i="1"/>
  <c r="H32" i="1"/>
  <c r="G32" i="1"/>
  <c r="H31" i="1"/>
  <c r="G31" i="1"/>
  <c r="H30" i="1"/>
  <c r="G30" i="1"/>
  <c r="H29" i="1"/>
  <c r="G29" i="1"/>
  <c r="H28" i="1"/>
  <c r="G28" i="1"/>
  <c r="H27" i="1"/>
  <c r="G27" i="1"/>
  <c r="H26" i="1"/>
  <c r="G26" i="1"/>
  <c r="H25" i="1"/>
  <c r="G25" i="1"/>
  <c r="H20" i="1" l="1"/>
  <c r="G20" i="1"/>
  <c r="H18" i="1"/>
  <c r="G18" i="1"/>
  <c r="H16" i="1"/>
  <c r="G16" i="1"/>
  <c r="H12" i="1"/>
  <c r="G12" i="1"/>
  <c r="H11" i="1"/>
  <c r="G11" i="1"/>
  <c r="H10" i="1"/>
  <c r="G10" i="1"/>
  <c r="H9" i="1"/>
  <c r="G9" i="1"/>
  <c r="G7" i="1"/>
  <c r="F146" i="1" l="1"/>
  <c r="E146" i="1"/>
  <c r="E6" i="1"/>
  <c r="H110" i="1" l="1"/>
  <c r="G110" i="1"/>
  <c r="E108" i="1"/>
  <c r="F108" i="1"/>
  <c r="G109" i="1"/>
  <c r="H109" i="1"/>
  <c r="H95" i="1"/>
  <c r="H94" i="1"/>
  <c r="H93" i="1"/>
  <c r="H91" i="1"/>
  <c r="H90" i="1"/>
  <c r="H89" i="1"/>
  <c r="H88" i="1"/>
  <c r="H87" i="1"/>
  <c r="G95" i="1"/>
  <c r="G94" i="1"/>
  <c r="G93" i="1"/>
  <c r="G91" i="1"/>
  <c r="G90" i="1"/>
  <c r="G89" i="1"/>
  <c r="G88" i="1"/>
  <c r="G87" i="1"/>
  <c r="H68" i="1"/>
  <c r="H67" i="1"/>
  <c r="H66" i="1"/>
  <c r="H65" i="1"/>
  <c r="H64" i="1"/>
  <c r="H63" i="1"/>
  <c r="G68" i="1"/>
  <c r="G67" i="1"/>
  <c r="G66" i="1"/>
  <c r="G65" i="1"/>
  <c r="G64" i="1"/>
  <c r="G63" i="1"/>
  <c r="H142" i="1" l="1"/>
  <c r="H141" i="1"/>
  <c r="H140" i="1"/>
  <c r="H139" i="1"/>
  <c r="H138" i="1"/>
  <c r="H137" i="1"/>
  <c r="H136" i="1"/>
  <c r="H135" i="1"/>
  <c r="H134" i="1"/>
  <c r="H133" i="1"/>
  <c r="H132" i="1"/>
  <c r="H131" i="1"/>
  <c r="G142" i="1"/>
  <c r="G141" i="1"/>
  <c r="G140" i="1"/>
  <c r="G139" i="1"/>
  <c r="G138" i="1"/>
  <c r="G137" i="1"/>
  <c r="G136" i="1"/>
  <c r="G135" i="1"/>
  <c r="G134" i="1"/>
  <c r="G133" i="1"/>
  <c r="G132" i="1"/>
  <c r="G131" i="1"/>
  <c r="F129" i="1"/>
  <c r="F127" i="1"/>
  <c r="F128" i="1"/>
  <c r="F130" i="1" l="1"/>
  <c r="F143" i="1"/>
  <c r="E129" i="1"/>
  <c r="E128" i="1"/>
  <c r="G128" i="1" s="1"/>
  <c r="E127" i="1"/>
  <c r="G127" i="1" s="1"/>
  <c r="H126" i="1"/>
  <c r="G126" i="1"/>
  <c r="G124" i="1"/>
  <c r="F123" i="1"/>
  <c r="E123" i="1"/>
  <c r="G123" i="1" s="1"/>
  <c r="H115" i="1"/>
  <c r="H116" i="1"/>
  <c r="H117" i="1"/>
  <c r="H118" i="1"/>
  <c r="H119" i="1"/>
  <c r="H120" i="1"/>
  <c r="H121" i="1"/>
  <c r="H122" i="1"/>
  <c r="G115" i="1"/>
  <c r="G116" i="1"/>
  <c r="G117" i="1"/>
  <c r="G118" i="1"/>
  <c r="G119" i="1"/>
  <c r="G120" i="1"/>
  <c r="G121" i="1"/>
  <c r="G122" i="1"/>
  <c r="E114" i="1"/>
  <c r="H114" i="1" s="1"/>
  <c r="H123" i="1" l="1"/>
  <c r="G114" i="1"/>
  <c r="H128" i="1"/>
  <c r="H129" i="1"/>
  <c r="G129" i="1"/>
  <c r="E130" i="1"/>
  <c r="G130" i="1" s="1"/>
  <c r="H127" i="1"/>
  <c r="F111" i="1"/>
  <c r="E111" i="1"/>
  <c r="H113" i="1"/>
  <c r="H112" i="1"/>
  <c r="G113" i="1"/>
  <c r="G112" i="1"/>
  <c r="H108" i="1"/>
  <c r="G108" i="1"/>
  <c r="H130" i="1" l="1"/>
  <c r="H111" i="1"/>
  <c r="G111" i="1"/>
  <c r="H106" i="1"/>
  <c r="H107" i="1"/>
  <c r="G106" i="1"/>
  <c r="G107" i="1"/>
  <c r="F104" i="1"/>
  <c r="F103" i="1"/>
  <c r="E103" i="1"/>
  <c r="E104" i="1"/>
  <c r="G104" i="1" s="1"/>
  <c r="H97" i="1"/>
  <c r="H98" i="1"/>
  <c r="H99" i="1"/>
  <c r="H100" i="1"/>
  <c r="H101" i="1"/>
  <c r="H102" i="1"/>
  <c r="G97" i="1"/>
  <c r="G98" i="1"/>
  <c r="G99" i="1"/>
  <c r="G100" i="1"/>
  <c r="G101" i="1"/>
  <c r="G102" i="1"/>
  <c r="F96" i="1"/>
  <c r="E96" i="1"/>
  <c r="E92" i="1"/>
  <c r="E86" i="1"/>
  <c r="G92" i="1" l="1"/>
  <c r="H92" i="1"/>
  <c r="E105" i="1"/>
  <c r="G96" i="1"/>
  <c r="H104" i="1"/>
  <c r="F105" i="1"/>
  <c r="G103" i="1"/>
  <c r="H103" i="1"/>
  <c r="H96" i="1"/>
  <c r="H86" i="1"/>
  <c r="G86" i="1"/>
  <c r="H105" i="1" l="1"/>
  <c r="G105" i="1"/>
  <c r="H77" i="1"/>
  <c r="H78" i="1"/>
  <c r="H80" i="1"/>
  <c r="H81" i="1"/>
  <c r="H83" i="1"/>
  <c r="H84" i="1"/>
  <c r="G77" i="1"/>
  <c r="G78" i="1"/>
  <c r="G79" i="1"/>
  <c r="G80" i="1"/>
  <c r="G81" i="1"/>
  <c r="G82" i="1"/>
  <c r="G83" i="1"/>
  <c r="G84" i="1"/>
  <c r="G85" i="1"/>
  <c r="E75" i="1"/>
  <c r="H75" i="1" s="1"/>
  <c r="E74" i="1"/>
  <c r="H74" i="1" s="1"/>
  <c r="E73" i="1"/>
  <c r="F76" i="1"/>
  <c r="H73" i="1" l="1"/>
  <c r="E143" i="1"/>
  <c r="G75" i="1"/>
  <c r="G74" i="1"/>
  <c r="E76" i="1"/>
  <c r="G76" i="1" s="1"/>
  <c r="G73" i="1"/>
  <c r="H76" i="1" l="1"/>
  <c r="F61" i="1" l="1"/>
  <c r="F60" i="1" l="1"/>
  <c r="E61" i="1"/>
  <c r="E60" i="1"/>
  <c r="F23" i="1"/>
  <c r="F22" i="1"/>
  <c r="F21" i="1"/>
  <c r="F19" i="1"/>
  <c r="F17" i="1"/>
  <c r="F15" i="1"/>
  <c r="F14" i="1"/>
  <c r="F13" i="1"/>
  <c r="H17" i="1" l="1"/>
  <c r="G17" i="1"/>
  <c r="H14" i="1"/>
  <c r="G14" i="1"/>
  <c r="H15" i="1"/>
  <c r="G15" i="1"/>
  <c r="G19" i="1"/>
  <c r="H19" i="1"/>
  <c r="H21" i="1"/>
  <c r="G21" i="1"/>
  <c r="F144" i="1"/>
  <c r="H13" i="1"/>
  <c r="G13" i="1"/>
  <c r="F6" i="1"/>
  <c r="G60" i="1"/>
  <c r="G61" i="1"/>
  <c r="H61" i="1"/>
  <c r="H60" i="1"/>
  <c r="F62" i="1"/>
  <c r="E62" i="1"/>
  <c r="H6" i="1" l="1"/>
  <c r="G6" i="1"/>
  <c r="G62" i="1"/>
  <c r="F8" i="1"/>
  <c r="F145" i="1"/>
  <c r="H62" i="1"/>
  <c r="E42" i="1"/>
  <c r="F39" i="1"/>
  <c r="H39" i="1" s="1"/>
  <c r="E39" i="1"/>
  <c r="G39" i="1" l="1"/>
  <c r="H42" i="1"/>
  <c r="G42" i="1"/>
  <c r="F24" i="1" l="1"/>
  <c r="E22" i="1"/>
  <c r="E23" i="1"/>
  <c r="E144" i="1" l="1"/>
  <c r="G22" i="1"/>
  <c r="H22" i="1"/>
  <c r="G23" i="1"/>
  <c r="H23" i="1"/>
  <c r="E24" i="1"/>
  <c r="G24" i="1" s="1"/>
  <c r="E145" i="1"/>
  <c r="E8" i="1"/>
  <c r="H24" i="1" l="1"/>
  <c r="G8" i="1"/>
  <c r="H8" i="1"/>
  <c r="H58" i="1"/>
  <c r="G58" i="1"/>
  <c r="G57" i="1"/>
  <c r="F59" i="1"/>
  <c r="E59" i="1"/>
  <c r="H59" i="1" s="1"/>
  <c r="G59" i="1" l="1"/>
  <c r="H54" i="1"/>
  <c r="H53" i="1"/>
  <c r="H52" i="1"/>
  <c r="G54" i="1"/>
  <c r="G53" i="1"/>
  <c r="G52" i="1"/>
  <c r="F55" i="1"/>
  <c r="E55" i="1"/>
  <c r="F51" i="1"/>
  <c r="E51" i="1"/>
  <c r="E147" i="1" l="1"/>
  <c r="G51" i="1"/>
  <c r="H51" i="1"/>
  <c r="G55" i="1"/>
  <c r="F147" i="1"/>
  <c r="H55" i="1"/>
</calcChain>
</file>

<file path=xl/sharedStrings.xml><?xml version="1.0" encoding="utf-8"?>
<sst xmlns="http://schemas.openxmlformats.org/spreadsheetml/2006/main" count="456" uniqueCount="289">
  <si>
    <t>№ п/п</t>
  </si>
  <si>
    <t>Наименование программы (в разрезе программных мероприятий)</t>
  </si>
  <si>
    <t>Срок исполнения, год</t>
  </si>
  <si>
    <t>Источник финансирования</t>
  </si>
  <si>
    <t xml:space="preserve">План финансирования
на 2022 год 
(по программе)
(тыс. руб.)
</t>
  </si>
  <si>
    <t xml:space="preserve">Фактический  объем
финансирования
за 2022 год (тыс. руб.)
</t>
  </si>
  <si>
    <t>Отклонение плана финансирования за 2022 год от факта, (тыс. руб.)</t>
  </si>
  <si>
    <t xml:space="preserve">Отношение факта
к 
плану
%
</t>
  </si>
  <si>
    <t>Плановые результаты, целевые индикаторы</t>
  </si>
  <si>
    <t xml:space="preserve">Фактические результаты,
целевые индикаторы
</t>
  </si>
  <si>
    <t>Факторы, повлиявшие на расхождение</t>
  </si>
  <si>
    <t>Степень достижения заявленных результатов реализации программы, %  гр.10/гр.9</t>
  </si>
  <si>
    <t>Отклонение достигнутых значений показателей эффективности от плановых,%               гр.10 - гр.9</t>
  </si>
  <si>
    <t>Оценка эффективности программы</t>
  </si>
  <si>
    <t>СВОДНЫЙ ОТЧЕТ</t>
  </si>
  <si>
    <t>Бюджет ЭМР</t>
  </si>
  <si>
    <t>ВСЕГО</t>
  </si>
  <si>
    <t>Всего</t>
  </si>
  <si>
    <t>Федеральный бюджет</t>
  </si>
  <si>
    <t>Областной бюджет</t>
  </si>
  <si>
    <t>Внебюджет</t>
  </si>
  <si>
    <t>Внебюджетные средства</t>
  </si>
  <si>
    <t>Областной бюджет ЭМР</t>
  </si>
  <si>
    <t>Недостаточное финансирование</t>
  </si>
  <si>
    <t>Бюджет МО             г. Энгельс</t>
  </si>
  <si>
    <t xml:space="preserve">Повышение уровня благоустройства территории жилых многоквартирных домов. </t>
  </si>
  <si>
    <t>Установка 147 детских игровых площадок (в течении всего срока реализации программы).</t>
  </si>
  <si>
    <t>областной дорожный фонд</t>
  </si>
  <si>
    <t>Бюджет МО</t>
  </si>
  <si>
    <t>ВЦП «Комплексное развитие транспортной инфраструктуры Саратовской агломерации на территории МО                    г. Энгельс Энгельсского муниципального района Саратовской области на 2017-2024 годы»</t>
  </si>
  <si>
    <t>МП «Формирование современной городской среды на территории МО г. Энгельс Энгельсского муниципального района Саратовской области на 2018-2024 годы»</t>
  </si>
  <si>
    <t>ВЦП «Обеспечение населения доступными и качественными услугами городского наземного электротранспорта в МО г. Энгельс ЭМР Саратовской области в 2018-2023 годах»</t>
  </si>
  <si>
    <t>ВЦП «Управление муниципальными финансами МО                    г. Энгельс Энгельсского муниципального района Саратовской области на 2018-2024 годы»</t>
  </si>
  <si>
    <t>МП «Совершенствование системы оплаты труда работников отдельных муниципальных учреждений муниципального образования город Энгельс Энгельсского муниципального района Саратовской области на 2020-2023 годы»</t>
  </si>
  <si>
    <t>Осуществление оплаты взносов на капитальный ремонт общего имущества в многоквартирных домах за 32 нежилых помещения, общей площадью 4708,2 кв.м,  находящиеся в собственности муниципального образования  город Энгельс</t>
  </si>
  <si>
    <t>МП «Повышение качества водоснабжения населения и водоотведения в границах муниципального образования город Энгельс Энгельсского муниципального района Саратовской области»</t>
  </si>
  <si>
    <t xml:space="preserve">Повышение безопасности дорожного движения, обеспечение работоспособности светофорных объектов на территории муниципального образования город Энгельс. Погашение кредиторской задолженности прошлых лет по эксплуатации технических средств организации дорожного движения. Поддержание в надлежащем техническом состоянии 449,3 км автомобильных дорог общего пользования местного значения. Выполнение комплекса работ по благоустройству и озеленению территорий муниципального образования город Энгельс. Обеспечение захоронений безродных останков в соответствии с гарантированным перечнем услуг по погребению, содержание в надлежащем санитарном состоянии семи общественных кладбищ  на территории  муниципального образования  город Энгельс.Сокращение численности животных без владельцев и обеспечение  безопасности населения, отлов и содержание животных без владельцев. Реализация регионального проекта "Комплексная система обращения с твердыми коммунальными отходами", обеспечивающего достижения целей, показателей и результатов федерального проекта "Комплексная система обращения с твердыми коммунальными отходами", входящего в состав национального проекта "Экология". Увеличение количества благоустроенных пешеходных зон и тротуаров.  </t>
  </si>
  <si>
    <t>Погашена кредиторская задолженность прошлых лет по эксплуатации технических средств организации дорожного движения. Возмещены затраты на оказание услуг (выполнение работ), связанных с обеспечением безопасности дорожного движения на территории муниципального образования город Энгельс, в части содержания технических средств организации дорожного движения. Возмещены затраты по оплате электроэнергии, необходимой для обеспечения работоспособности технических средств организации дорожного движения. Выполнен комплекс работ по содержанию автомобильных дорог общего пользования, расположенных в границах муниципального образования город Энгельс. Обеспечена деятельность муниципального казенного учреждения "Городское хозяйство"(в том числе приобретение 3-х единиц спецтехники). Погашена кредиторская задолженность прошлых лет по содержанию автомобильных дорог общего пользования.  Погашена кредиторская задолженность прошлых лет за выполненные работы по озеленению и прочим мероприятиям по благоустройству общественных территорий. Выполнен комплекс работ по благоустройству и озеленению территорий муниципального образования город Энгельс. Возмещены недополученные доходы в связи с предоставлением услуг ритуального характера в соответствии с  гарантированным перечнем по погребению (151 ед.). Выполнены работы по содержанию мест захоронений и благоустройству территорий кладбищ. Погашена кредиторская задолженность прошлых лет за выполненные работы по содержанию мест захоронений и благоустройству территорий кладбищ. Заключен муниципальный контракт на обязательства по осуществлению деятельности по обращению с животными без владельцев на территории Энгельсского муниципального района. В рамках реализации регионального проекта "Комплексная система обращения с твердыми коммунальными отходами" закуплено 1362 контейнеров для твердых бытовых отходов. За счет средств областного бюджета приведены в нормативное состояние 81 участок тротуаров общей протяженностью 20.75 км, что позволило обеспечить подходы к социальным учреждениям города Энгельс. Выполнены работы по ремонту 23 участков улично-дорожной сети г. Энгельса протяженностью 11 км. и реконструкция мостового перехода через озеро Сазанка протяженностью 22 п.м. Выполнены обязательства по осуществлению строительного контроля за ходом выполнения работ по ремонту тротуаров и автомобильных дорог общего пользования, а также реконструкции мостового перехода через озеро Сазанка расположенного по улице Лесозаводская.</t>
  </si>
  <si>
    <t xml:space="preserve">ВЦП  «Дорожная деятельность,  благоустройство и оказание ритуальных услуг на территории МО г. Энгельс ЭМР Саратовской области» </t>
  </si>
  <si>
    <t>ВЦП «Уличное освещение на территории МО      г. Энгельс Энгельсского муниципального района 2016-2025 годах»</t>
  </si>
  <si>
    <t>ВЦП «Устройство детских игровых площадок на территории МО       г. Энгельс ЭМР Саратовской области»</t>
  </si>
  <si>
    <t xml:space="preserve">Установлено оборудование на детской игровой площадке на территории муниципального образования город Энгельс Энгельсского муниципального района Саратовской области по адресу: г. Энгельс, ул. Колотилова, д.д. 26, 28 </t>
  </si>
  <si>
    <t>МП «Обеспечение первичных мер пожарной безопасности и безопасности людей на водных объектах в границах населенных пунктов           МО г. Энгельс ЭМР Саратовской области» на 2019-2025 годы,</t>
  </si>
  <si>
    <t xml:space="preserve">Изготовление памяток для населения по противопожарной 
тематике и безопасности
 людей на водных объектах
</t>
  </si>
  <si>
    <t>Изготовление знаков безопасности людей на водных объектах</t>
  </si>
  <si>
    <t xml:space="preserve">Оборудование минерализованных полос на территории Энгельсского
 городского лесничества протяженностью 12,8 км
</t>
  </si>
  <si>
    <t xml:space="preserve">Установка пожарных гидрантов 
12 ПГ
</t>
  </si>
  <si>
    <t xml:space="preserve">Установка и ремонт автоматической пожарной 
сигнализации, системы 
оповещения и  управления 
эвакуацией в муниципальных
организациях
</t>
  </si>
  <si>
    <t xml:space="preserve">Изготовление проектной документации автоматической 
пожарной сигнализации,
 системы оповещения и 
управления эвакуацией
</t>
  </si>
  <si>
    <t xml:space="preserve">Техническое обслуживание 
автоматической пожарной 
сигнализации, системы 
оповещения и  управления 
эвакуацией в муниципальных
организациях
</t>
  </si>
  <si>
    <t xml:space="preserve">Огнезащитная обработка деревянный конструкций 
в муниципальных организациях
</t>
  </si>
  <si>
    <t xml:space="preserve">Приобретение первичных средств пожаротушения 
(огнетушители, пожарные рукава, пожарные стволы)
</t>
  </si>
  <si>
    <t>Испытания внутреннего противопожарного водоснабжения</t>
  </si>
  <si>
    <t>Перезарядка первичных средств  пожаротушения</t>
  </si>
  <si>
    <t>Проведение замера сопротивления изоляции электропроводки</t>
  </si>
  <si>
    <t>Погашение кредиторской задолжности прошлых лет, за исключением обеспечения деятельности органов местного самоуправления</t>
  </si>
  <si>
    <t>Изготовление знаков безопасности людей на водных объектах, 40</t>
  </si>
  <si>
    <t>Установка пожарных гидрантов, 6 ед.</t>
  </si>
  <si>
    <t>ГОЧС должны заполнить красные строки</t>
  </si>
  <si>
    <t>Обеспечение деятельности муниципальных бюджетных учреждений,подведомственных управлению по физической культуре, спорту, молодежной политике и туризму администрации Энгельсского муниципального района</t>
  </si>
  <si>
    <t>Погашение кредиторской задолженности, связанной с деятельностью муниципальных учреждений,подведомственных управлению по физической культуре, спорту, молодежной политике и туризму администрации Энгельсского муниципального района по оказанию услуг населению</t>
  </si>
  <si>
    <t>Выполнение муниципального задания МБУ "Спортивно-технический центр"</t>
  </si>
  <si>
    <t>Заработная плата работников, начисления (страховые взносы), коммунальные услуги, связь, интернет, материалы. Выполнение муниципального задания: учреждением ведется работа с населением по месту жительства в области физической культуры и спорта</t>
  </si>
  <si>
    <t>Погашение кредиторской задолженности на 100 %</t>
  </si>
  <si>
    <t xml:space="preserve"> Кредиторская задолженность погашена в полном объеме </t>
  </si>
  <si>
    <t>Формирование муниципальных сборных команд и обеспечение их участия в областных, окружных (ПФО), всероссийских, и международных физкультурных и спортивно-массовых мероприятиях и учебно-тренировочных сборах</t>
  </si>
  <si>
    <t>Создание условий для участия энгельсских спортсменов в соревнованиях высокого уровня, стимулирование достижений спортсменов и высоких результатов, развитие видов спорта</t>
  </si>
  <si>
    <t>условия для участия энгельсских спортсменов в соревнованиях высокого уровня созданы, стимулирование достижений спортсменов и высоких результатов обеспечено. Обеспечено участие энгельсских спортсменов в 23 соревнованиях (226 человек)</t>
  </si>
  <si>
    <t xml:space="preserve">Совершенствование организации деятельности муниципальных бюджетных учреждений муниципального образования город Энгельс, подведомственных управлению по физической культуре, спорту, молодежной политики и туризму администрации Энгельсского муниципального района </t>
  </si>
  <si>
    <t>Создание не менее 16 дополнительных рабочих мест ежегодно. Заключение договоровгражданско-правового характера на оказание услуг по благоустройству дворовых площадок в летний период, по заливке и расчистке дворовых хоккейных коробок в зимний период (145 договоров в год)</t>
  </si>
  <si>
    <t>За 2022 год заключено 103 договора ГПХ на оказание услуг по благоустройству дворовых площадок и 38 договоров ГПХ на оказание услуг по работе спортивных организаторов на дворовых площадках</t>
  </si>
  <si>
    <t>Приобретение спортивного инвентаря и оборудования с целью обеспечения деятельности муниципальных бюджетных учреждений, подведомственных управлению по физической культуре, спорту, молодежной политике и туризму администрации Энгельсского муниципального района, и оснащения муниципальных сборных команд</t>
  </si>
  <si>
    <t>Формирование современной материально-технической базы спорта</t>
  </si>
  <si>
    <t>Погашение кредиторской задолженности по организации и проведению физкультурно-оздоровительных и спортивно массовых мероприятий</t>
  </si>
  <si>
    <t>Кредиторская задолженность прошлых лет погашена в полном объеме</t>
  </si>
  <si>
    <t>Развитие сети физкультурно-оздоровительных и спортивных сооружений. Приобретение спортивного инвентаря. Строительные работы объекта МБУ «СТЦ»: ул. Полтавская,17</t>
  </si>
  <si>
    <t>Обеспечение надлежащего осуществления полномочий по решению вопросов местного значения, текущий и капитальный ремонт зданий и сооружений в сфере спорта</t>
  </si>
  <si>
    <t>Проведены работы по укладке асфальтового покрытия на сптривной площадке п. Пибрежный</t>
  </si>
  <si>
    <t xml:space="preserve">Укрепление материально-технической базы учреждений физической культуры и спорта </t>
  </si>
  <si>
    <t>Проведены ремонтные работы на спортивном объекте по ул. Полтавская, 17, приобретение фехтовального оборудования и мячей</t>
  </si>
  <si>
    <t xml:space="preserve">Погашение кредиторской задолженности, направленной на укрепление материально-технической базы учреждений физической культуры и спорта </t>
  </si>
  <si>
    <t>Кредиторская задолженность погашена в полном объеме</t>
  </si>
  <si>
    <t>Проведение физкультурно-оздоровительных и спортивно - массовых мероприятий среди всех возрастных групп населения, проживающего на территории муниципального образования город Энгельс</t>
  </si>
  <si>
    <t>сохранение доли населения, занимающегося физической культурой и спортом населения на уровне 39,3%</t>
  </si>
  <si>
    <t>нет в отчете УФИС</t>
  </si>
  <si>
    <t>нет индикаторов</t>
  </si>
  <si>
    <t>Увеличение количества культурно-досуговых мероприятий, проводимых организациями культурно-досугового типа, 1240 ед.</t>
  </si>
  <si>
    <t>Проведение культурно-массовых мероприятий, 10 ед.</t>
  </si>
  <si>
    <t>Количество организаций культурно-досугового и музейного типа, в которых укреплена материально-техническая база, 6 ед.</t>
  </si>
  <si>
    <t>Увеличение количества посещений населением МБУ "Энгельсский краеведческий музей",                                          129190 чел.</t>
  </si>
  <si>
    <t>Проведение культурно-массовых мероприятий, 14 ед.</t>
  </si>
  <si>
    <t>Увеличение количества культурно-досуговых мероприятий, проводимых организациями культурно-досугового типа, 1540 ед.</t>
  </si>
  <si>
    <t>МП «Молодежь МО г. Энгельс ЭМР Саратовской области» на 2016-2025  годы</t>
  </si>
  <si>
    <t>формирование современной материально-технической базы организаций молодежной политики</t>
  </si>
  <si>
    <t xml:space="preserve">В марте 2022 года запущен процесс временного трудоустройства несовершеннолетних граждан при поддержке ГКУ СО "КСЗЗН" Энгельсского района" и средств госпрограммы Саратовской области "Содействие занятости населения, совершенствование социально-трудовых отношений и регулирование трудовой миграции в Саратовской области". В общеобразовательные и дошкольные учреждения города Энгельс были направлены информационные письма. Заключено 976 трудовых договоров. </t>
  </si>
  <si>
    <t>закуплен персональный компьютер (1 шт.), рулонные жалюзи (1 шт.)</t>
  </si>
  <si>
    <t xml:space="preserve"> погашение кредиторской задолженности прошлых лет на 100%</t>
  </si>
  <si>
    <t xml:space="preserve"> погашение кредиторской задолженности прошлых лет по проведению ремонтных работ в помещении ПМК по адресу: ул. Телеграфная, 32</t>
  </si>
  <si>
    <t>нет целевых индикаторов</t>
  </si>
  <si>
    <t>Выполнение муниципальных работ для населения в области молодежной политики</t>
  </si>
  <si>
    <t>Погашение кредиторской задолженности, сложившейся в связи с оказанием населению муниципальных услуг в области молодежной политики</t>
  </si>
  <si>
    <t>Содействие в организации временного трудоустройства несовершеннолетних, участие их в социально-значимых мероприятиях   по благоустройству территории городского поселения</t>
  </si>
  <si>
    <t>Проведение мероприятий по укреплению и развитию материально-технической базы подростково-молодежных клубов по месту жительства</t>
  </si>
  <si>
    <t>Погашение кредиторской задолженности прошлых лет, за исключением обеспечения деятельности органов местного самоуправления</t>
  </si>
  <si>
    <t>Выполнение муниципального задания учреждением молодежной политики</t>
  </si>
  <si>
    <t>Выполнение муниципального задания МБУ "Клуб "Энгельсская молодежь"</t>
  </si>
  <si>
    <t>погашение кредиторской задолженности прошлых лет на 100%,</t>
  </si>
  <si>
    <t>увеличение количества трудоустроенной молодежи</t>
  </si>
  <si>
    <t xml:space="preserve">Техническое обслуживание сети уличного освещения и осветительного оборудования освещаемых улиц населенных пунктов муниципального образования город Энгельс Энгельсского муниципального района Саратовской области общей протяженностью 394,6 км. </t>
  </si>
  <si>
    <t>Погашение кредиторской задолженности прошлых лет на 100%.</t>
  </si>
  <si>
    <t xml:space="preserve">Возмещены МКП «Энгельсгорсвет», учредителем которого является МО г. Энгельс, затрат на оказание услуг (выполнение работ), связанных с содержанием (техническим обслуживанием), текущим и капитальным ремонтом оборудования  и сетей уличного освещения территории МО г.Энгельс. Возмещены МКП «Энгельсгорсвет», учредителем которых является МО г.Энгельс , затрат по оплате электроэнергии, потребляемой сетями уличного освещения территории МО г.Энгельс, оплате проведения энергоэффективных мероприятий в рамках энергосервисных договоров (контрактов). </t>
  </si>
  <si>
    <t xml:space="preserve">Погашена кредиторская задолженность прошлых лет.  </t>
  </si>
  <si>
    <t>нет целевых индикаторов, программа до 2024 года</t>
  </si>
  <si>
    <t>Изготовление памяток для населения по противопожарной 
тематике и безопасности
 людей на водных объектах, 40000 ед.</t>
  </si>
  <si>
    <t>Увеличение закупочной цены аукциона</t>
  </si>
  <si>
    <t>Установка автоматической пожарной сигнализации в МБУ "Мелиоратор" и МБУ "Спортивно-технический центр"</t>
  </si>
  <si>
    <t>Изготовление памяток для населения по противопожарной 
тематике и безопасности
 людей на водных объектах, 2500</t>
  </si>
  <si>
    <t>Изготовление знаков безопасности людей на водных объектах, 43</t>
  </si>
  <si>
    <t>Оборудование минерализованных полос на территории Энгельсского
 городского лесничества протяженностью 12,8 км</t>
  </si>
  <si>
    <t>Изготовление проектной документации автоматической 
пожарной сигнализации,
 системы оповещения и 
управления эвакуацией</t>
  </si>
  <si>
    <t>Изготовлена проектная документация автоматической 
пожарной сигнализации,
 системы оповещения и 
управления эвакуацией в МБУ "Дворец культуроы Восход", МБУ "Спортивно-технический центр"</t>
  </si>
  <si>
    <t>Улучшена пожарная защищенность в ДК МБУ "Искра", МБУ "Краеведческий музей", МБУ ДК "Мелиоратор", МБУ ДК "Восход", МБУ ДК "Ударник", МБУ ДК "Покровский"</t>
  </si>
  <si>
    <t>Огнезащитная обработка деревянный конструкций 
в МБУ ДК "Ударник"</t>
  </si>
  <si>
    <t>Приобретение первичных средств пожаротушения 
(огнетушители, пожарные рукава, пожарные стволы)</t>
  </si>
  <si>
    <t>Приобретение первичных средств пожаротушения в МБУ ДК "Восход, МБУ "Краеведческий музей,ДК МБУ "Искра"</t>
  </si>
  <si>
    <t>Испытания внутреннего противопожарного водоснабжения в МБУ "Краеведческий музей"</t>
  </si>
  <si>
    <t>Перезарядка первичных средств  пожаротушения в МБУ ДК "Восход", ДК МБУ "Искра",  МБУ ДК "Мелиоратор",</t>
  </si>
  <si>
    <t>Ремонт электропроводки в МБУ ДК "Восход"</t>
  </si>
  <si>
    <t>Погашение кредиторской задолжности прошлых лет в МБУ ДК "Мелиоратор", МБУ клуб "Энгельсская молодежь", МБУ "Спортивно-технический центр"</t>
  </si>
  <si>
    <t>проектно-изыскательские работы по проведению капитального ремонта и ремонта автомобильных дорог</t>
  </si>
  <si>
    <t>проведение изыскательских работ, создание проектной и сметной документации, необходимой для выполнения работ по строительству, капитальному ремонту и реконструкции автомобильных дорог общего пользования</t>
  </si>
  <si>
    <t>выполнение работ по реконструкции автомобильных дорог общего пользования на участке г. Энгельс, пересечение ул. Тельмана и ул. Маяковского</t>
  </si>
  <si>
    <t>реконструкция автомобильных дорог протяженностью 3,48 км</t>
  </si>
  <si>
    <t>строительство объездной автомобильной дороги (на участке от кольцевой развязки ул. Нестерова и ул. Колотилова до автодороги «Самара-Пугачев-Энгельс-Волгоград»)</t>
  </si>
  <si>
    <t>строительство автомобильной дороги протяженностью 6,5 км и пешеходного перехода площадью 366,1 кв.м.</t>
  </si>
  <si>
    <t>выполнение работ по установке оборудования для безопасности дорожного движения</t>
  </si>
  <si>
    <t>снижение риска возникновения ДТП с участием пешеходов на автомобильных дорогах общего пользования, местного значения в границах муниципального образования город Энгельс, установка комплексов средств организации дорожного движения (Дорожный знак «Пешеходный переход" со светодиодной подсветкой, светофор светодиодный мигающий), установка пешеходных ограждений</t>
  </si>
  <si>
    <t>осуществление сопутствующих, контрольных и иных мероприятий</t>
  </si>
  <si>
    <t>проведение мероприятий по ремонту, реконструкции и строительству автомобильных дорог в соответствии с действующими нормами и правилами выполнения работ; корректное составление сметной документации, исключающее задвоенность позиций и превышение объемов и цен, постановка на кадастровый учет, формирование и актуализация банка дорожных данных</t>
  </si>
  <si>
    <t>Доля дорожной сети Энгельсской агломерации, находящаяся в нормативном состоянии, 75,2 %</t>
  </si>
  <si>
    <t>Протяженность дорожной сети Энгельсской агломерации, находящаяся в нормативном состоянии, 84,37 км</t>
  </si>
  <si>
    <t>Доля отечественного оборудования (товаров, работ, услуг) в общем объеме закупок, 64,0%</t>
  </si>
  <si>
    <t>Осуществлено строительство и реконструкция автомобильных дорог регионального или межмуниципального, местного значения (накопленным итогом), 2,8 км</t>
  </si>
  <si>
    <t xml:space="preserve">Выполнены работы по строительству объездной автомобильной дороги в г. Энгельс (на участке от кольцевой развязки ул. Нестерова и ул. Колотилова до автодороги  «Самара-Пугачев-Энгельс-Волгоград») 4 этап протяженностью 2,333 км. </t>
  </si>
  <si>
    <t>Выполнены работы по реконструкции автомобильной дороги, расположенной в г. Энгельсе на пересечении ул. Тельмана и ул. Маяковского протяженностью 0,558 км. Выполнены работы по ремонту автомобильной дороги, тротуаров и устройству водоприемных колодцев расположенных в г. Энгельсе на пересечении ул. Тельмана и ул. Маяковского. Выполнена работа по обновлению 523 паспортов автомобильных дорог г.Энгельса.</t>
  </si>
  <si>
    <r>
      <rPr>
        <sz val="11"/>
        <color rgb="FFFF0000"/>
        <rFont val="Calibri"/>
        <family val="2"/>
        <charset val="204"/>
        <scheme val="minor"/>
      </rPr>
      <t xml:space="preserve">Выполнены работы по строительству объездной автомобильной дороги в г. Энгельс (на участке от кольцевой развязки ул. Нестерова и ул. Колотилова до автодороги  «Самара-Пугачев-Энгельс-Волгоград») 4 этап протяженностью 2,333 км. </t>
    </r>
    <r>
      <rPr>
        <sz val="11"/>
        <color rgb="FF92D050"/>
        <rFont val="Calibri"/>
        <family val="2"/>
        <charset val="204"/>
        <scheme val="minor"/>
      </rPr>
      <t xml:space="preserve">Выполнены работы по реконструкции автомобильной дороги, расположенной в г. Энгельсе на пересечении ул. Тельмана и ул. Маяковского протяженностью 0,558 км. Выполнены работы по ремонту автомобильной дороги, тротуаров и устройству водоприемных колодцев расположенных в г. Энгельсе на пересечении ул. Тельмана и ул. Маяковского. Выполнена работа по обновлению 523 паспортов автомобильных дорог г.Энгельса. </t>
    </r>
    <r>
      <rPr>
        <sz val="11"/>
        <color theme="1"/>
        <rFont val="Calibri"/>
        <family val="2"/>
        <scheme val="minor"/>
      </rPr>
      <t>В реализации мероприятий по предотвращению аварийности на дорогах г. Энгельса</t>
    </r>
    <r>
      <rPr>
        <sz val="11"/>
        <color rgb="FFFFC000"/>
        <rFont val="Calibri"/>
        <family val="2"/>
        <charset val="204"/>
        <scheme val="minor"/>
      </rPr>
      <t xml:space="preserve">, выполнены работы по установке Г-образных опор со светофорами Т7 на 16 пешеходных переходах города Энгельса, работающих в круглосуточном режиме. </t>
    </r>
    <r>
      <rPr>
        <sz val="11"/>
        <color theme="1"/>
        <rFont val="Calibri"/>
        <family val="2"/>
        <scheme val="minor"/>
      </rPr>
      <t>Выполнены обязательства по осуществлению строительного контроля за ходом выполнения работ по строительству объездной автомобильной дороги в г. Энгельс (на участке от кольцевой развязки ул. Нестерова и ул. Колотилова до автодороги «Самара-Пугачев-Энгельс-Волгоград») 4 этап, по реконструкции автомобильной дороги, расположенной в г. Энгельсе на пересечении ул. Тельмана и ул. Маяковского.</t>
    </r>
  </si>
  <si>
    <t xml:space="preserve">выполнены работы по установке Г-образных опор со светофорами Т7 на 16 пешеходных переходах города Энгельса, работающих в круглосуточном режиме. </t>
  </si>
  <si>
    <t xml:space="preserve"> Выполнены обязательства по осуществлению строительного контроля за ходом выполнения работ по строительству объездной автомобильной дороги в г. Энгельс (на участке от кольцевой развязки ул. Нестерова и ул. Колотилова до автодороги «Самара-Пугачев-Энгельс-Волгоград») 4 этап, по реконструкции автомобильной дороги, расположенной в г. Энгельсе на пересечении ул. Тельмана и ул. Маяковского.</t>
  </si>
  <si>
    <t>проведены изыскательские работы, создание проектной и сметной документации, необходимой для выполнения работ по строительству, капитальному ремонту и реконструкции автомобильных дорог общего пользования</t>
  </si>
  <si>
    <t>естьцелевые индикаторы и фактрезультаты, программа до 2025 года</t>
  </si>
  <si>
    <t xml:space="preserve"> благоустройство общественных территорий, расположенных в границах муниципального образования город Энгельс Энгельсского муниципального района Саратовской области</t>
  </si>
  <si>
    <t>создание энергоэффективного городского освещения, комплексных систем обеспечения и онлайн мониторинга общественной безопасности</t>
  </si>
  <si>
    <t>проектно- изыскательские работы, осуществление сопутствующих контрольных мероприятий</t>
  </si>
  <si>
    <t>благоустройство дворовых территорий, расположенных в границах муниципального образования город Энгельс Энгельсского муниципального района Саратовской области</t>
  </si>
  <si>
    <t>Количество дворовых территорий, благоустройство которых выполнено исходя из минимального перечня видов работ по благоустройству (ремонт проездов, обеспечение освещения дворовых территорий, установка скамеек, урн), а также при участии граждан, 24 ед.</t>
  </si>
  <si>
    <t>Количество общественных территорий, благоустроенных в рамках утвержденных дизайн-проектов, 7 ед.</t>
  </si>
  <si>
    <t>Доля граждан, принявших участие в решении вопросов развития городлской среды от общего количества граждан в возрасте от 14 лет, проживающих в муниципальных образованиях, на территории которых реализуются проекты по созданию комфортной городской среды, 20 %</t>
  </si>
  <si>
    <t xml:space="preserve">Выполнены работы по благоустройству дворовых территорий -24 шт. (11,2 % количества дворовых территорий многоквартирных домов, отвечающих современным требованиям, от количества включенных в Программу), расположенных в границах муниципального образования город Энгельс Энгельсского муниципального района Саратовской области по следующим адресам:  г. Энгельс, ул. Строительная, д. 2; г. Энгельс, ул. 148-й Черниговской дивизии, д. 4, д.2, д.6; г. Энгельс, Зеленый пер., д. 20; г. Энгельс, ул. Тельмана, д. 9, д.8, д.10, д.7, д.6Г; г. Энгельс, ул. Колотилова, д. 18; г. Энгельс, ул. Полтавская, д. 9Б; г. Энгельс, ул. Колотилова, д. 22, д.20, д.16; г. Энгельс, ул. Минская, д. 50, д.54, д.34; р.п. Приволжский, мкр. Энгельс-19, ул. 8-й квартал, д.1, д. 2, д. 3; г. Энгельс, ул. Космонавтов, д. 19; г. Энгельс, мкр. Энгельс-1, д. 74; г. Энгельс, ул. Марины Расковой, д. 12.                                                                                                                                                            Выполнены работы по общественным территориям  - 7 шт. (65,3 % благоустроенных общественных территорий от количества, включенных в Программу), расположенным в границах муниципального образования город Энгельс Энгельсского муниципального района Саратовской области по следующим адресам: г. Энгельс, проспект Строителей, д. 16, сквер у ДК "Строитель"; г. Энгельс, ул. Маяковского, сквер у ГУЗ "Энгельсская городская поликлиника №1"; г. Энгельс, военно-исторический парк вооружения и военной техники «Патриот»; р.п. Приволжский, сквер у памятника им. В.А. Шипулина; г. Энгельс, сквер у ДК "Мелиоратор"; г. Энгельс, зеленая зона на пересечении ул. Маршала Василевского А.М. и ул. Колотилова; г. Энгельс, ул. Льва Кассиля. 
Выполнены работы по созданию энергоэффективного городского освещения, комплексных систем обеспечения и онлайн мониторинга общественной безопасности на общественных территориях, расположенных в границах муниципального образования город Энгельс Энгельсского муниципального района Саратовской области. 
Выполнены обязательства по проведению проверки сметной документации, а также по осуществлению строительного контроля за ходом выполнения работ по благоустройству дворовых территорий, общественных территорий и созданию энергоэффективного городского освещения, комплексных систем обеспечения и онлайн мониторинга общественной безопасности на общественных территориях.                                                                                                                                                                    Проведена экспертиза расценок локальных сметных расчетов по благоустройству общественных территорий.    </t>
  </si>
  <si>
    <t>Выполнены работы по общественным территориям  - 7 шт. (65,3 % благоустроенных общественных территорий от количества, включенных в Программу)</t>
  </si>
  <si>
    <t xml:space="preserve">Выполнены работы по созданию энергоэффективного городского освещения, комплексных систем обеспечения и онлайн мониторинга общественной безопасности на общественных территориях, расположенных в границах муниципального образования город Энгельс Энгельсского муниципального района Саратовской области. </t>
  </si>
  <si>
    <t xml:space="preserve">Выполнены обязательства по проведению проверки сметной документации, а также по осуществлению строительного контроля за ходом выполнения работ по благоустройству дворовых территорий, общественных территорий и созданию энергоэффективного городского освещения, комплексных систем обеспечения и онлайн мониторинга общественной безопасности на общественных территориях.                                                                                                                                                                    Проведена экспертиза расценок локальных сметных расчетов по благоустройству общественных территорий.    </t>
  </si>
  <si>
    <t>Проведение изыскательских работ, создание проектной и сметной документации, гарантия проведения мероприятий по благоустройству в соответствии с действующими нормами и правилами, корректное составление сметной документации, исключая задвоенность позиций и превышение объемов и цен</t>
  </si>
  <si>
    <t>Цифровизация городского хозяйства</t>
  </si>
  <si>
    <t>Увеличение до 65,3 % благоустроенных общественных территорий от количества, включенных в Программу</t>
  </si>
  <si>
    <t>Увеличение до 11,2 % количества дворовых территорий многоквартирных домов, отвечающих современным требованиям, от количества включенных в Программу</t>
  </si>
  <si>
    <t>Перечисление ежемесячных взносов на проведение капитального ремонта общего имущества многоквартирных домов, принадлежащего на праве общей долевой собственности муниципальному образованию город Энгельс</t>
  </si>
  <si>
    <t>Выполнение работ по текущему и капитальному ремонту жилых помещений, находящихся в собственности муниципального образования город Энгельс</t>
  </si>
  <si>
    <t>Определение технического состояния объектов жилищного фонда</t>
  </si>
  <si>
    <t>Определение размера платы за содержание и текущий ремонт общего имущества многоквартирных домов, в которых собственниками помещений не принято решение о выборе способа управления многоквартирным домом</t>
  </si>
  <si>
    <t>Определение рыночной стоимости объектов жилищного фонда</t>
  </si>
  <si>
    <t>выполнение обязательств по обеспечению сбора средств для проведения капительного ремонта общего имущества в многоквартирных домах</t>
  </si>
  <si>
    <t xml:space="preserve">выполнение ремонта помещений жилищного фонда муниципального образования город Энгельс </t>
  </si>
  <si>
    <t xml:space="preserve">получение экспертного заключения о возможности дальнейшей эксплуатации   объектов жилищного фонда                                                                                                                            </t>
  </si>
  <si>
    <t>получение экспертного заключения о размере платы за содержание и текущий ремонт общего имущества многоквартирных жилых домов, в которых собственниками помещений не принято решение о выборе способа управления многоквартирным домом</t>
  </si>
  <si>
    <t xml:space="preserve">получение экспертного заключения о рыночной стоимости объектов жилищного фонда  </t>
  </si>
  <si>
    <t xml:space="preserve"> Оказаны услуги по определению размера платы за содержание и ремонт общего имущества многоквартирных домов. </t>
  </si>
  <si>
    <t xml:space="preserve">Выполнены обязательства по обеспечению сбора средств для проведения капитального ремонта общего имущества в многоквартирных домах. </t>
  </si>
  <si>
    <t xml:space="preserve">Выполнены обязательства по выполнению инженерно-технического обследования строительных конструкций многоквартирных жилых домов, для определения их технического состояния. </t>
  </si>
  <si>
    <t>ВЦП «Содержание жилищного фонда на территории МО г. Энгельс ЭМР Саратовской области в 2018-2025 годах»</t>
  </si>
  <si>
    <t>возмещение недополученных доходов в связи с применением регулируемых тарифов на пассажирские перевозки, осуществляемые городским наземным электрическим транспортом</t>
  </si>
  <si>
    <t>финансовое обеспечение затрат для обеспечения бесперебойного функционирования городского наземного электрического транспорта</t>
  </si>
  <si>
    <t>возмещение недополученных доходов в связи с применением регулируемых тарифов при оказании услуг на пассажирские перевозки, осуществляемые городским наземным электрическим транспортом, в соответствии с заключенными муниципальными контрактами</t>
  </si>
  <si>
    <t>выход на маршруты движения общественного транспорта 100% подвижного состава наземного электротранспорта</t>
  </si>
  <si>
    <t>Возмещены недополученные доходы МУП "Энгельсэлектротранс" в связи с применением регулируемых тарифов на пассажирские перевозки, осуществляемые городским наземным электрическим транспортом.  Обеспечены финансовые затраты для обеспечения бесперебойного функционирования городского наземного электрического транспорта. Оказаны услуги по перевозке пассажиров и багажа городским наземным электрическим транспортом по регулируемому тарифу по муниципальному маршруту регулярных перевозок городского сообщения №14 "Гипермаркет "Лента"-"ЗМК" в границах муниципального образования город Энгельс</t>
  </si>
  <si>
    <t>целевых индикаторов нет, программа до 2023 года</t>
  </si>
  <si>
    <t>Предоставление иных межбюджетных трансфертов, передаваемых бюджету Энгельсского муниципального района из бюджета муниципального образования город Энгельс на осуществление переданных полномочий по решению вопросов местного значения городского поселения по осуществлению земельного контроля в соответствии с заключенным соглашением</t>
  </si>
  <si>
    <t>Предоставление иных межбюджетных трансфертов, передаваемых бюджету Энгельсского муниципального района из бюджета муниципального образования город Энгельс на осуществление переданных полномочий по решению вопросов местного значения городского поселения в сфере градостроительной деятельности в соответствии с заключенным соглашением</t>
  </si>
  <si>
    <t>Предоставление иных межбюджетных трансфертов, передаваемых бюджету Энгельсского муниципального района из бюджета муниципального образования город Энгельс на осуществление переданных полномочий по решению вопросов местного значения городского поселения в части участия в предупреждении и ликвидации последствий чрезвычайных ситуаций в границах муниципального образования город Энгельс , организации и осуществления мероприятий по гражданской обороне, защите населения и территории поселения от чрезвычайных ситуаций природного и техногенного характера в соответствии с заключенным соглашением</t>
  </si>
  <si>
    <t>Предоставление иных межбюджетных трансфертов, передаваемых бюджету Энгельсского муниципального района из бюджета муниципального образования город Энгельс на осуществление переданных полномочий по решению вопросов местного значения городского поселения по организации предоставления ритуальных услуг и содержания мест захоронения в части организации похоронного дела в соответствии с заключенным соглашением</t>
  </si>
  <si>
    <t>Предоставление иных межбюджетных трансфертов общего характера</t>
  </si>
  <si>
    <t>Эффективное управление муниципальным долгом</t>
  </si>
  <si>
    <t>целевых индикаторов нет, программа до 2025 года</t>
  </si>
  <si>
    <t xml:space="preserve">Исполнение расходных обязательств по предоставлению иных межбюджетных трансфертов в размере 100%, . Отсутствие кредиторской задолженности на конец финансового года, </t>
  </si>
  <si>
    <t>Обеспечение сохранения достигнутых показателей повышения оплаты труда отдельных категорий работников бюджетной сферы</t>
  </si>
  <si>
    <t>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t>
  </si>
  <si>
    <t>программа до 2023 года, по целевым индикаторам</t>
  </si>
  <si>
    <t>ВЦП «Эффективное управление  и распоряжение муниципальным имуществом на территории муниципального образования            г. Энгельс  ЭМР Саратовской области на 2018-2025 годы»</t>
  </si>
  <si>
    <t>Увеличение количества объектов имущества, в отношении которых проведена оценка и техническая инвентаризация: проведение ежегодно не менее 7 оценок рыночной стоимости прав на объекты имущества для совершения сделок; изготовление ежегодно  не менее 77 технических документаций на объекты недвижимости для вовлечения в хозяйственный оборот.</t>
  </si>
  <si>
    <t xml:space="preserve"> Провели 10 оценок рыночной стоимости объектов имущества для совершения сделок; изготовили 11 технических документов на объекты недвижимости для вовлечения в хозяйственный оборот</t>
  </si>
  <si>
    <t>Оплата взносов на капитальный ремонт общего имущества в многоквартирных домах за нежилые помещения, находящиеся в собственности муниципального образования город Энгельс</t>
  </si>
  <si>
    <t xml:space="preserve">Обеспечение проведения оценки рыночной стоимости и технической инвентаризации объектов муниципального, бесхозяйного и иного имущества
</t>
  </si>
  <si>
    <t>целевых индикаторов нет, по результатам</t>
  </si>
  <si>
    <t>ВЦП «Социальная поддержка отдельных категорий граждан на территории МО г. Энгельс Энгельсского муниципального района Саратовской области» в 2018-2025 годах</t>
  </si>
  <si>
    <t>Предоставление доплаты к трудовой пенсии лицам, замещавшим должности муниципальной службы в органах местного самоуправления муниципального образования город Энгельс Энгельсского муниципального района Саратовской области</t>
  </si>
  <si>
    <t>Предоставление пенсии за выслугу лет депутатам, выборным должностным лицам и лицам замещавшим должности муниципальной службы в органах местного самоуправления муниципального образования город Энгельс Энгельсского муниципального района Саратовской области</t>
  </si>
  <si>
    <t>Предоставление доплаты к трудовой пенсии лицам, замещавшим должности муниципальной службы в органах местного самоуправления муниципального образования город Энгельс Энгельсского муниципального района Саратовской области, 1чел.</t>
  </si>
  <si>
    <t>Предоставление пенсии за выслугу лет депутатам, выборным должностным лицам и лицам замещавшим должности муниципальной службы в органах местного самоуправления муниципального образования город Энгельс Энгельсского муниципального района Саратовской области, 5 чел.</t>
  </si>
  <si>
    <t>по целевым индикаторам, программу планируют завершить в 2023 году, но расходы передадутся</t>
  </si>
  <si>
    <t>Формирование земельных участков, находящихся в государственной собственности до её разграничения, для предоставления в собственность бесплатно гражданам, имеющим трех и более детей</t>
  </si>
  <si>
    <t>Формирование земельных участков, находящихся в государственной собственности до её разграничения, для их продажи, продажи права аренды  земельных участков на торгах</t>
  </si>
  <si>
    <t>Описание местоположения границ территориальных зон муниципального образования город Энгельс</t>
  </si>
  <si>
    <t>Формирование земельных участков под объектами недвижимости, находящимися в собственности муниципального образования город Энгельс</t>
  </si>
  <si>
    <t>Формирование земельных участков под многоквартирными домами, признанными аварийными и подлежащими сносу, в границах муниципального образования город Энгельс</t>
  </si>
  <si>
    <t>Формирование земельных участков для размещения объектов социально-культурного, спортивного, рекреационного, коммунально-бытового назначения, реализации масштабных инвестиционных проектов</t>
  </si>
  <si>
    <t>Оценка рыночной стоимости земельных участков, оценка величины годовой арендной платы при продаже права аренды земельных участков на торгах, оценка рыночной стоимости земельных участков при заключении договоров мены земельных участков, осуществление мероприятий по проведению экспертизы отчета об определении стоимости объекта оценки</t>
  </si>
  <si>
    <t>Погашение кредиторской задолженности по муниципальным контрактам</t>
  </si>
  <si>
    <t>количество земельных участков, сформированных для предоставления в собственность бесплатно гражданам, имеющим трех и более детей, 200 ед.</t>
  </si>
  <si>
    <t>количество земельных участков, сформированных для предоставления в собственность бесплатно гражданам, имеющим трех и более детей, 10 ед.</t>
  </si>
  <si>
    <t>Отсутствие свободных земель</t>
  </si>
  <si>
    <t>количество земельных участков, находящихся в государственной собственности до её разграничения, для их продажи, продажи права аренды  земельных участков на торгах, 40 ед.</t>
  </si>
  <si>
    <t>Описано местоположения границ территориальных зон муниципального образования город Энгельс, 4 ед.</t>
  </si>
  <si>
    <t>количество земельных участков, сформированных под объектами недвижимости, находящимися в муниципальной собственности, 25 ед.</t>
  </si>
  <si>
    <t>Формирование земельных участков осуществляется по запросу комитета по управлению имуществом</t>
  </si>
  <si>
    <t>Количество сформированных земельных участков под аварийными многоквартирными домами, 8 ед.</t>
  </si>
  <si>
    <t>количество земельных участков, сформированных для размещения объектов социально-культурного, спортивного, рекреационного, коммунально-бытового назначения, реализации масштабных инвестиционных проектов, 10 ед.</t>
  </si>
  <si>
    <t>количество земельных участков, сформированных для размещения объектов социально-культурного, спортивного, рекреационного, коммунально-бытового назначения, реализации масштабных инвестиционных проектов, 16 ед.</t>
  </si>
  <si>
    <t>Наличие потребности</t>
  </si>
  <si>
    <t>количество земельных участков, в отношении которых проведена оценка рыночной стоимости, 125 ед.</t>
  </si>
  <si>
    <t>Снижение заинтересованности и покупательской активности граждан и юридических лиц в связи с экономическим положением в стране и ведением СВО</t>
  </si>
  <si>
    <t>уточнить с ЗК все показатели, по целевым показателям</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</si>
  <si>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</si>
  <si>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Мероприятия по восстановлению, содержанию, техническому обслуживанию, текущему ремонту системы видеонаблюдения аппаратно-программного комплекса «Безопасный город»</t>
  </si>
  <si>
    <t xml:space="preserve"> Снижение уровня количества преступлений совершенных в общественных местах по отношению к общему количеству преступлений, 39,1 %</t>
  </si>
  <si>
    <t>Увеличение количества народных дружинников  - до 50 чел.;</t>
  </si>
  <si>
    <t>Увеличение количества видеокамер в местах с массовым пребыванием людей с выводом в дежурную часть МУ МВД России «Энгельсское» Саратовской области до 70 ед.</t>
  </si>
  <si>
    <t>Увеличено количества народных дружинников  - до 109 чел.;</t>
  </si>
  <si>
    <t xml:space="preserve"> Снижение уровня количества преступлений совершенных в общественных местах по отношению к общему количеству преступлений, 35,7 %</t>
  </si>
  <si>
    <t>Увеличение количества видеокамер в местах с массовым пребыванием людей с выводом в дежурную часть МУ МВД России «Энгельсское» Саратовской области до 124 ед.</t>
  </si>
  <si>
    <t>109,5 обратный показатель</t>
  </si>
  <si>
    <t xml:space="preserve"> по целевым показателям</t>
  </si>
  <si>
    <t>МП «Профилактика правонарушений и терроризма на территории МО г. Энгельс ЭМР» на 2021-2025 годы»,</t>
  </si>
  <si>
    <t>Водоснабжение и водоотведение квартала жилой застройки с местоположением: Саратовская область, г. Энгельс, ул. Вокзальная-Гоголя-Калужская-2-я Советская", (Строительство участка системы водоснабжения и водоотведения квартала жилой застройки с местоположением: Саратовская область г. Энгельс, ул. Вокзальная – ул. Гоголя – ул. Калужская – ул. 2-я Советская)</t>
  </si>
  <si>
    <t>Водоснабжение и водоотведение квартала жилой застройки с местоположением: Саратовская область, г. Энгельс, ул. Тургенева", (Строительство участка системы водоснабжения и водоотведения квартала жилой застройки с местоположением: Саратовская область, г. Энгельс, ул. Тургенева)</t>
  </si>
  <si>
    <t>Водоснабжение и водоотведение квартала жилой застройки с местоположением: Саратовская область, г. Энгельс, ул. 2-я Ленинградская, Восточный переулок, ул. Марины Расковой, просп. Фридриха Энгельса", (Строительство участка системы водоснабжения и водоотведения жилой застройки с местоположением: Саратовская область, г. Энгельс, ул. 2-я Ленинградская, Восточный переулок, ул. Марины Расковой, просп. Фридриха Энгельса)</t>
  </si>
  <si>
    <t>Развитие сетей водоснабжения и водоотведения</t>
  </si>
  <si>
    <t>Снижение аварийных ситуаций на сетях в среднем на 20%</t>
  </si>
  <si>
    <t>программа до 2024 года, нет целевых показателей</t>
  </si>
  <si>
    <t>Описано местоположения границ территориальных зон муниципального образования город Энгельс, 2 ед.</t>
  </si>
  <si>
    <t>Поступило обращение в отношении 8-ми многоквартирных домов, признанных аварийными и подлежащими сносу</t>
  </si>
  <si>
    <t>количество земельных участков, в отношении которых проведена оценка рыночной стоимости, 19 ед.</t>
  </si>
  <si>
    <t xml:space="preserve">Установка и ремонт пожарной сигнализации в МБУ «Мелиоратор», 
МБУ «Спортивно-технический центр»
</t>
  </si>
  <si>
    <t>Ремонт электропроводкив муниципальной организации, 1 ед.</t>
  </si>
  <si>
    <t>Улучшение пожарной защищенности в муниципальных бюджетных учреждений, 86,5 %</t>
  </si>
  <si>
    <t>Погашена кредиторская задолженности по муниципальным контрактам</t>
  </si>
  <si>
    <t>Сохранение доли населения (39,3%), занимающегося физической культурой и спортом среди населения города Энгельса</t>
  </si>
  <si>
    <t>Приобретение спортивного инвентаря (боксерский ринг)</t>
  </si>
  <si>
    <r>
      <rPr>
        <sz val="11"/>
        <rFont val="Calibri"/>
        <family val="2"/>
        <charset val="204"/>
        <scheme val="minor"/>
      </rPr>
      <t>НЕТ ЦЕЛЕВЫХ ИНДИКАТОРОВ</t>
    </r>
    <r>
      <rPr>
        <sz val="11"/>
        <color rgb="FFFF0000"/>
        <rFont val="Calibri"/>
        <family val="2"/>
        <charset val="204"/>
        <scheme val="minor"/>
      </rPr>
      <t xml:space="preserve"> Выполнены обязательства по обеспечению сбора средств для проведения капитального ремонта общего имущества в многоквартирных домах. Выполнены обязательства по выполнению инженерно-технического обследования строительных конструкций многоквартирных жилых домов, для определения их технического состояния. Оказаны услуги по определению размера платы за содержание и ремонт общего имущества многоквартирных домов.</t>
    </r>
    <r>
      <rPr>
        <sz val="11"/>
        <color theme="1"/>
        <rFont val="Calibri"/>
        <family val="2"/>
        <scheme val="minor"/>
      </rPr>
      <t xml:space="preserve"> </t>
    </r>
    <r>
      <rPr>
        <sz val="11"/>
        <color rgb="FF00B050"/>
        <rFont val="Calibri"/>
        <family val="2"/>
        <charset val="204"/>
        <scheme val="minor"/>
      </rPr>
      <t xml:space="preserve">Оказаны услуги по изготовлению технических паспортов на квартиры, расположенные по адресу: Саратовская обл., г. Энгельс, Волжский пр. д. 47, кв. 119; Волжский проспект, д. 64, кв. 21, д. 46а, кв. 18; пр. Строителей, д. 43, кв. 4; ул. Тельмана, д. 7, кв. 11; пр. Ф. Энгельса, д. 69, кв. 67; Энгельс-19, 5-й кв-л, д. 3, кв. 58; Энгельс-1, д. 72, кв. 53; ул. М. Расковой, д. 21, кв. 19; ул. Комсомольская, д. 151, кв. 6; ул. Ровенская, д. 3, кв. 17; ул. 148 Черниговской дивизии, д. 8,  кв. 107; ул. Ломоносова, д. 39, кв. 56. </t>
    </r>
    <r>
      <rPr>
        <sz val="11"/>
        <color theme="1"/>
        <rFont val="Calibri"/>
        <family val="2"/>
        <scheme val="minor"/>
      </rPr>
      <t xml:space="preserve">Выполнены обязательства по выполнению инженерно-технического исследования строительных конструкций объекта культурного наследия местного (муниципального) значения "Дом жилой", 1880-е гг. </t>
    </r>
    <r>
      <rPr>
        <sz val="11"/>
        <color rgb="FF00B050"/>
        <rFont val="Calibri"/>
        <family val="2"/>
        <charset val="204"/>
        <scheme val="minor"/>
      </rPr>
      <t>Обязательства на выполнение работ по ремонту жилых помещений (12 кв.), находящихся в собственности муниципального образования город Энгельс Энгельсского муниципального района Саратовской области.</t>
    </r>
    <r>
      <rPr>
        <sz val="11"/>
        <color theme="1"/>
        <rFont val="Calibri"/>
        <family val="2"/>
        <scheme val="minor"/>
      </rPr>
      <t xml:space="preserve"> Выполнены обязательства по осуществлению строительного контроля за ходом выполнения работ по ремонту жилых помещений, находящихся в собственности муниципального образования город Энгельс Энгельсского муниципального района Саратовской области. </t>
    </r>
    <r>
      <rPr>
        <sz val="11"/>
        <color rgb="FF00B050"/>
        <rFont val="Calibri"/>
        <family val="2"/>
        <charset val="204"/>
        <scheme val="minor"/>
      </rPr>
      <t>Проведена экспертиза  расценок локального сметного расчета на выполнение работ по ремонту жилого помещения, находящегося в собственности муниципального образования город Энгельс Энгельсского муниципального района Саратовской области по адресу: г. Энгельс, ул. Менделеева д. 2, кв. 46.</t>
    </r>
  </si>
  <si>
    <t xml:space="preserve">Оказаны услуги по изготовлению технических паспортов на 14 квартир.Выполнены обязательства на выполнение работ по ремонту жилых помещений (12 квартир), находящихся в собственности муниципального образования город Энгельс Энгельсского муниципального района Саратовской области. </t>
  </si>
  <si>
    <t xml:space="preserve"> Проведена экспертиза  расценок локального сметного расчета на выполнение работ по ремонту жилого помещения, находящегося в собственности муниципального образования город Энгельс Энгельсского муниципального района Саратовской области по адресу: г. Энгельс, ул. Менделеева д. 2, кв. 46.</t>
  </si>
  <si>
    <t xml:space="preserve">Несоответствие описания границ территориальных зон, внесенных в ЕГРН границам территориальных зон в Правилах землепользования и застройки </t>
  </si>
  <si>
    <t>Улучшение качества водоснабжения и водоотведения</t>
  </si>
  <si>
    <t>Снижены аварийные ситуации на сетях в среднем на 20%</t>
  </si>
  <si>
    <t>Программа эффективна</t>
  </si>
  <si>
    <t>ВЦП «Развитие физической культуры и спорта на территории МО г. Энгельс ЭМР Саратовской области» на 2017-2024 годы</t>
  </si>
  <si>
    <t>Увеличение количества посещений населением МБУ "Энгельсский краеведческий музей", 70 000 чел.</t>
  </si>
  <si>
    <t>ВЦП «Развитие культуры  на территории МО г. Энгельс  Энгельсского муниципального района Саратовской области на 2020-2025 гг.»</t>
  </si>
  <si>
    <t>Изменение закупочной цены аукциона</t>
  </si>
  <si>
    <t xml:space="preserve">Выполнены работы по благоустройству дворовых территорий - 24 ед. </t>
  </si>
  <si>
    <t xml:space="preserve">Выполнены работы по общественным территориям  - 7 ед. </t>
  </si>
  <si>
    <t>Выполнены работы по благоустройству дворовых территорий - 24 ед. (11,2 % количества дворовых территорий многоквартирных домов, отвечающих современным требованиям, от количества включенных в Программу)</t>
  </si>
  <si>
    <t>Внесены изменения в плановые назначения программы. Исполнение уточненного плана за 2022 год  98,1%. Отсутствие кредиторской задолженности на конец финансового года;</t>
  </si>
  <si>
    <t>Внесены изменения в плановые назначения программы. Исполнение уточненного плана за 2022 год 99,0%. Отсутствие кредиторской задолженности на конец финансового года,.</t>
  </si>
  <si>
    <t xml:space="preserve">Внесены изменения в плановые назначения программы. Исполнение уточненного плана за 2022 год 100%. Отсутствие кредиторской задолженности на конец финансового года, </t>
  </si>
  <si>
    <t>Внесены изменения в плановые назначения программы. Исполнение уточненного плана за 2022 год 97,9%. Отсутствие кредиторской задолженности на конец финансового года.</t>
  </si>
  <si>
    <t>Внесены изменения в плановые назначения программы. Исполнение уточненного плана за 2022 год 100%. Отсутствие кредиторской задолженности на конец финансового года.</t>
  </si>
  <si>
    <t>Отсутствие санкций со стороны кредитных организаций, связанных с несвоевременным исполнением обязательств по обслуживанию муниципального долга. Определение расходов на обслуживание муниципального долга в утвержденном годовом объеме расходов бюджета (за исключением объема расходов, которые осуществляются за счет субвенций, предоставляемых из бюджетов бюджетной системы РФ), в размере не более 10% ежегодно, начиная с 2018 года. Отношение муниципального долга к объему доходов местного бюджета без учета безвозмездных поступлений в размере не более 50%.  Отсутствие просроченной задолженности по долговым обязательствам.</t>
  </si>
  <si>
    <t>Просроченная задолженнсоть по муниципальным долговым обязательствам и обслуживанию долга на отчетную дату отсутствует. Внесены изменения в плановые назначения программы. Исполнение уточненного плана за 2022 год 100%. Расходы на обслуживание муниципального долга в утвержденном годовом объеме расходов бюджета (за исключением объема расходов, которые осуществляются за счет субвенций, предоставляемых из бюджетов бюджетьной системы РФ), составляют 0,7 %. Отношение муниципального долга к объему доходов местного бюджета без учета безвозмездных поступлений составляет 32,6 %.</t>
  </si>
  <si>
    <t>Отношение средней заработной платы работников организаций культуры к среднемесячному доходу от трудовой деятельности по области, 100 %</t>
  </si>
  <si>
    <t>Количество работников муниципальных учреждений (за исключением органов местного самоуправления), занятых на полную ставку, заработная плата которых за полную отработку за месяц нормы рабочего времени и выполнение нормы труда (трудовых обязанностей) в текущем году ниже минимального размера оплаты труда. План 0 чел.</t>
  </si>
  <si>
    <t>0 человек</t>
  </si>
  <si>
    <t>Отношение средней заработной платы работников организаций культуры к среднемесячному доходу от трудовой деятельности по области, 99,4 %. Показатели считаются выполненными, если их значения отклоняются не более чем на 5%.</t>
  </si>
  <si>
    <t>В связи с отсутствием потребности проведения технической инвентаризации объектов имущества МО город Энгельс</t>
  </si>
  <si>
    <t xml:space="preserve">Ежемесячная оплата взносов на капитальный ремонт общего имущества в многоквартирных домах площадью 4708,2 кв.м. </t>
  </si>
  <si>
    <t xml:space="preserve">В связи с вступлением в силу постановления Правительства РФ от 09.04.2022г. №629 </t>
  </si>
  <si>
    <t>Реконструкция главного самотечного коллектора Д-1200 мм с увеличением диаметра до Д-1500 мм в границах    просп. Строителей - просп. Химиков  до ул. Менделеева в г. Энгельсе Саратовской области" (Строительство 1-го  участка  самотечного коллектора диаметром 1500 мм в границах просп. Строителей - просп. Химиков до ул. Менделеева в г. Энгельсе Саратовской области протяженностью  565 пм)</t>
  </si>
  <si>
    <t>ВЦП «Развитие земельных отношений на территории МО г. Энгельс ЭМР Саратовской области на 2018-2025 годы»</t>
  </si>
  <si>
    <t>количество земельных участков, находящихся в государственной собственности до её разграничения, для их продажи, продажи права аренды  земельных участков на торгах, 10 ед.</t>
  </si>
  <si>
    <t>количество земельных участков, сформированных под объектами недвижимости, находящимися в муниципальной собственности, 40 ед.</t>
  </si>
  <si>
    <t>по результатам оценки эффективности реализации муниципальных и ведомственных целевых программ, финансируемых из бюджета муниципального образования  город Энгельс Энгельсского муниципального района Саратовской области за 2022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</si>
</sst>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7"/>
      <color theme="1"/>
      <name val="Times New Roman"/>
      <family val="1"/>
      <charset val="204"/>
    </font>
    <font>
      <sz val="7"/>
      <color theme="1"/>
      <name val="Calibri"/>
      <family val="2"/>
      <scheme val="minor"/>
    </font>
    <font>
      <b/>
      <sz val="7"/>
      <color theme="1"/>
      <name val="Times New Roman"/>
      <family val="1"/>
      <charset val="204"/>
    </font>
    <font>
      <sz val="12"/>
      <color theme="1"/>
      <name val="Times New Roman"/>
      <family val="1"/>
      <charset val="204"/>
    </font>
    <font>
      <b/>
      <sz val="7"/>
      <color rgb="FF000000"/>
      <name val="Times New Roman"/>
      <family val="1"/>
      <charset val="204"/>
    </font>
    <font>
      <i/>
      <u/>
      <sz val="7"/>
      <color theme="1"/>
      <name val="Times New Roman"/>
      <family val="1"/>
      <charset val="204"/>
    </font>
    <font>
      <sz val="7"/>
      <color rgb="FF000000"/>
      <name val="Times New Roman"/>
      <family val="1"/>
      <charset val="204"/>
    </font>
    <font>
      <b/>
      <sz val="10"/>
      <color theme="1"/>
      <name val="Times New Roman"/>
      <family val="1"/>
      <charset val="204"/>
    </font>
    <font>
      <sz val="11"/>
      <color theme="1"/>
      <name val="Times New Roman"/>
      <family val="1"/>
      <charset val="204"/>
    </font>
    <font>
      <sz val="14"/>
      <color theme="1"/>
      <name val="Times New Roman"/>
      <family val="1"/>
      <charset val="204"/>
    </font>
    <font>
      <sz val="11"/>
      <color rgb="FFFF0000"/>
      <name val="Calibri"/>
      <family val="2"/>
      <charset val="204"/>
      <scheme val="minor"/>
    </font>
    <font>
      <sz val="11"/>
      <color rgb="FF92D050"/>
      <name val="Calibri"/>
      <family val="2"/>
      <charset val="204"/>
      <scheme val="minor"/>
    </font>
    <font>
      <sz val="11"/>
      <color rgb="FFFFC000"/>
      <name val="Calibri"/>
      <family val="2"/>
      <charset val="204"/>
      <scheme val="minor"/>
    </font>
    <font>
      <sz val="11"/>
      <name val="Calibri"/>
      <family val="2"/>
      <charset val="204"/>
      <scheme val="minor"/>
    </font>
    <font>
      <sz val="11"/>
      <color rgb="FF00B050"/>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255">
    <xf numFmtId="0" fontId="0" fillId="0" borderId="0" xfId="0"/>
    <xf numFmtId="0" fontId="4" fillId="0" borderId="1"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wrapText="1"/>
    </xf>
    <xf numFmtId="0" fontId="6" fillId="0" borderId="1" xfId="0" applyFont="1" applyBorder="1" applyAlignment="1">
      <alignment horizontal="center" vertical="top" wrapText="1"/>
    </xf>
    <xf numFmtId="0" fontId="5" fillId="0" borderId="3" xfId="0" applyFont="1" applyBorder="1" applyAlignment="1">
      <alignment horizont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top" wrapText="1"/>
    </xf>
    <xf numFmtId="0" fontId="4" fillId="0" borderId="3" xfId="0" applyFont="1" applyBorder="1" applyAlignment="1">
      <alignment horizontal="center"/>
    </xf>
    <xf numFmtId="0" fontId="0" fillId="2" borderId="1" xfId="0" applyFill="1" applyBorder="1"/>
    <xf numFmtId="0" fontId="0" fillId="2" borderId="4" xfId="0" applyFill="1" applyBorder="1"/>
    <xf numFmtId="0" fontId="0" fillId="2" borderId="10" xfId="0" applyFill="1" applyBorder="1"/>
    <xf numFmtId="0" fontId="6" fillId="2" borderId="1" xfId="0" applyFont="1" applyFill="1" applyBorder="1" applyAlignment="1">
      <alignment vertical="center" wrapText="1"/>
    </xf>
    <xf numFmtId="0" fontId="0" fillId="2" borderId="9" xfId="0" applyFill="1" applyBorder="1"/>
    <xf numFmtId="0" fontId="11" fillId="2"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3" borderId="3" xfId="0" applyFont="1" applyFill="1" applyBorder="1" applyAlignment="1">
      <alignment vertical="top" wrapText="1"/>
    </xf>
    <xf numFmtId="0" fontId="4" fillId="3" borderId="6" xfId="0" applyFont="1" applyFill="1" applyBorder="1" applyAlignment="1">
      <alignment vertical="top" wrapText="1"/>
    </xf>
    <xf numFmtId="0" fontId="4" fillId="3" borderId="4" xfId="0" applyFont="1" applyFill="1" applyBorder="1" applyAlignment="1">
      <alignment vertical="top" wrapText="1"/>
    </xf>
    <xf numFmtId="0" fontId="4" fillId="3" borderId="1" xfId="0" applyFont="1" applyFill="1" applyBorder="1" applyAlignment="1">
      <alignment horizontal="center" vertical="center" wrapText="1"/>
    </xf>
    <xf numFmtId="0" fontId="6" fillId="3" borderId="3" xfId="0" applyFont="1" applyFill="1" applyBorder="1" applyAlignment="1">
      <alignment vertical="top"/>
    </xf>
    <xf numFmtId="0" fontId="6" fillId="3" borderId="6" xfId="0" applyFont="1" applyFill="1" applyBorder="1" applyAlignment="1">
      <alignment vertical="top"/>
    </xf>
    <xf numFmtId="0" fontId="4" fillId="3" borderId="1" xfId="0" applyFont="1" applyFill="1" applyBorder="1" applyAlignment="1">
      <alignment vertical="top" wrapText="1"/>
    </xf>
    <xf numFmtId="0" fontId="4" fillId="3" borderId="1" xfId="0" applyFont="1" applyFill="1" applyBorder="1" applyAlignment="1">
      <alignment vertical="center" wrapText="1"/>
    </xf>
    <xf numFmtId="0" fontId="6" fillId="3" borderId="1" xfId="0" applyFont="1" applyFill="1" applyBorder="1" applyAlignment="1">
      <alignment vertical="center" wrapText="1"/>
    </xf>
    <xf numFmtId="0" fontId="4" fillId="3" borderId="1" xfId="0" applyFont="1" applyFill="1" applyBorder="1" applyAlignment="1">
      <alignment horizontal="center" vertical="top"/>
    </xf>
    <xf numFmtId="0" fontId="5" fillId="3" borderId="1" xfId="0" applyFont="1" applyFill="1" applyBorder="1"/>
    <xf numFmtId="0" fontId="0" fillId="3" borderId="0" xfId="0" applyFill="1"/>
    <xf numFmtId="0" fontId="6" fillId="3" borderId="3" xfId="0" applyFont="1" applyFill="1" applyBorder="1" applyAlignment="1">
      <alignment vertical="top" wrapText="1"/>
    </xf>
    <xf numFmtId="0" fontId="4" fillId="3" borderId="1" xfId="0" applyFont="1" applyFill="1" applyBorder="1" applyAlignment="1"/>
    <xf numFmtId="0" fontId="4" fillId="3" borderId="1" xfId="0" applyFont="1" applyFill="1" applyBorder="1" applyAlignment="1">
      <alignment vertical="top"/>
    </xf>
    <xf numFmtId="0" fontId="5" fillId="3" borderId="1" xfId="0" applyFont="1" applyFill="1" applyBorder="1" applyAlignment="1"/>
    <xf numFmtId="0" fontId="5" fillId="3" borderId="4" xfId="0" applyFont="1" applyFill="1" applyBorder="1" applyAlignment="1"/>
    <xf numFmtId="0" fontId="6" fillId="3" borderId="1" xfId="0" applyFont="1" applyFill="1" applyBorder="1" applyAlignment="1">
      <alignment vertical="top" wrapText="1"/>
    </xf>
    <xf numFmtId="0" fontId="4" fillId="3" borderId="1" xfId="0" applyFont="1" applyFill="1" applyBorder="1"/>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top" wrapText="1"/>
    </xf>
    <xf numFmtId="0" fontId="4"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top" wrapText="1"/>
    </xf>
    <xf numFmtId="0" fontId="0" fillId="4" borderId="0" xfId="0" applyFill="1"/>
    <xf numFmtId="164" fontId="6" fillId="3" borderId="1" xfId="0" applyNumberFormat="1"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0" fontId="12" fillId="0" borderId="0" xfId="0" applyFont="1" applyAlignment="1">
      <alignment horizontal="justify" vertical="center"/>
    </xf>
    <xf numFmtId="164" fontId="4" fillId="3" borderId="9" xfId="0" applyNumberFormat="1" applyFont="1" applyFill="1" applyBorder="1" applyAlignment="1">
      <alignment horizontal="center" vertical="center" wrapText="1"/>
    </xf>
    <xf numFmtId="0" fontId="4" fillId="3" borderId="10" xfId="0" applyFont="1" applyFill="1" applyBorder="1" applyAlignment="1">
      <alignment horizontal="center" vertical="top"/>
    </xf>
    <xf numFmtId="0" fontId="13" fillId="4" borderId="3" xfId="0" applyFont="1" applyFill="1" applyBorder="1" applyAlignment="1">
      <alignment vertical="top" wrapText="1"/>
    </xf>
    <xf numFmtId="0" fontId="5" fillId="3" borderId="4" xfId="0" applyFont="1" applyFill="1" applyBorder="1" applyAlignment="1">
      <alignment horizont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6" fillId="3" borderId="6" xfId="0" applyFont="1" applyFill="1" applyBorder="1" applyAlignment="1">
      <alignment horizontal="center"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5" xfId="0" applyFont="1" applyFill="1" applyBorder="1" applyAlignment="1">
      <alignment horizontal="center" vertical="top"/>
    </xf>
    <xf numFmtId="0" fontId="4" fillId="3" borderId="1" xfId="0" applyFont="1" applyFill="1" applyBorder="1" applyAlignment="1">
      <alignment horizontal="center" vertical="top" wrapText="1"/>
    </xf>
    <xf numFmtId="164" fontId="6" fillId="3"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0" fillId="3" borderId="0" xfId="0" applyFill="1" applyBorder="1" applyAlignment="1">
      <alignment horizontal="center" vertical="top" wrapText="1"/>
    </xf>
    <xf numFmtId="4" fontId="4" fillId="3" borderId="1"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0" fontId="0" fillId="4" borderId="0" xfId="0" applyFill="1" applyBorder="1" applyAlignment="1">
      <alignment horizontal="center" vertical="top" wrapText="1"/>
    </xf>
    <xf numFmtId="0" fontId="0" fillId="4" borderId="0" xfId="0" applyFill="1" applyBorder="1" applyAlignment="1">
      <alignment horizontal="center" vertical="center" wrapText="1"/>
    </xf>
    <xf numFmtId="165" fontId="4" fillId="3" borderId="1"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0" fontId="13" fillId="4" borderId="1" xfId="0" applyFont="1" applyFill="1" applyBorder="1" applyAlignment="1">
      <alignment vertical="top" wrapText="1"/>
    </xf>
    <xf numFmtId="165" fontId="6" fillId="3" borderId="1"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0" fillId="4" borderId="0" xfId="0" applyFill="1" applyAlignment="1">
      <alignment vertical="center"/>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0" fillId="4" borderId="0" xfId="0" applyFill="1" applyAlignment="1">
      <alignment vertical="center" wrapText="1"/>
    </xf>
    <xf numFmtId="0" fontId="8" fillId="3" borderId="1" xfId="0" applyFont="1" applyFill="1" applyBorder="1" applyAlignment="1">
      <alignment vertical="center"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3" fillId="3" borderId="6" xfId="0" applyFont="1"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9" fillId="3"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164" fontId="4" fillId="3" borderId="10"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4" fillId="3" borderId="10" xfId="0"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164" fontId="6" fillId="2" borderId="10"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164" fontId="6" fillId="3" borderId="3" xfId="0" applyNumberFormat="1" applyFont="1" applyFill="1" applyBorder="1" applyAlignment="1">
      <alignment horizontal="center" vertical="center" wrapText="1"/>
    </xf>
    <xf numFmtId="0" fontId="6" fillId="3" borderId="6" xfId="0" applyFont="1" applyFill="1" applyBorder="1" applyAlignment="1">
      <alignment horizontal="center" vertical="top" wrapText="1"/>
    </xf>
    <xf numFmtId="164" fontId="6" fillId="3" borderId="9" xfId="0" applyNumberFormat="1" applyFont="1" applyFill="1" applyBorder="1" applyAlignment="1">
      <alignment horizontal="center" vertical="center" wrapText="1"/>
    </xf>
    <xf numFmtId="0" fontId="6" fillId="3" borderId="3"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3" borderId="4" xfId="0" applyFont="1" applyFill="1" applyBorder="1" applyAlignment="1">
      <alignment horizontal="center" vertical="top"/>
    </xf>
    <xf numFmtId="0" fontId="4" fillId="3" borderId="7" xfId="0" applyFont="1" applyFill="1" applyBorder="1" applyAlignment="1">
      <alignment horizontal="center" vertical="top"/>
    </xf>
    <xf numFmtId="0" fontId="6" fillId="3" borderId="6" xfId="0" applyFont="1" applyFill="1" applyBorder="1" applyAlignment="1">
      <alignment horizontal="center" vertical="center"/>
    </xf>
    <xf numFmtId="0" fontId="6" fillId="3" borderId="4" xfId="0" applyFont="1" applyFill="1" applyBorder="1" applyAlignment="1">
      <alignment horizontal="center" vertical="center"/>
    </xf>
    <xf numFmtId="0" fontId="4" fillId="3" borderId="3"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horizontal="center"/>
    </xf>
    <xf numFmtId="1" fontId="6" fillId="0" borderId="1" xfId="0" applyNumberFormat="1" applyFont="1" applyBorder="1" applyAlignment="1">
      <alignment horizontal="center" vertical="top" wrapText="1"/>
    </xf>
    <xf numFmtId="1" fontId="4" fillId="0" borderId="3" xfId="0" applyNumberFormat="1" applyFont="1" applyBorder="1" applyAlignment="1">
      <alignment horizontal="center"/>
    </xf>
    <xf numFmtId="1" fontId="4" fillId="3" borderId="1" xfId="0" applyNumberFormat="1" applyFont="1" applyFill="1" applyBorder="1" applyAlignment="1">
      <alignment horizontal="center" vertical="center" wrapText="1"/>
    </xf>
    <xf numFmtId="1" fontId="4" fillId="3" borderId="1" xfId="0" applyNumberFormat="1" applyFont="1" applyFill="1" applyBorder="1" applyAlignment="1">
      <alignment vertical="top" wrapText="1"/>
    </xf>
    <xf numFmtId="1" fontId="4" fillId="3" borderId="6" xfId="0" applyNumberFormat="1" applyFont="1" applyFill="1" applyBorder="1" applyAlignment="1">
      <alignment horizontal="center" vertical="top"/>
    </xf>
    <xf numFmtId="1" fontId="4" fillId="3" borderId="1" xfId="0" applyNumberFormat="1" applyFont="1" applyFill="1" applyBorder="1" applyAlignment="1">
      <alignment horizontal="center" vertical="top"/>
    </xf>
    <xf numFmtId="1" fontId="4" fillId="3" borderId="3" xfId="0" applyNumberFormat="1" applyFont="1" applyFill="1" applyBorder="1" applyAlignment="1">
      <alignment horizontal="center" vertical="top"/>
    </xf>
    <xf numFmtId="1" fontId="4" fillId="3" borderId="1" xfId="0" applyNumberFormat="1" applyFont="1" applyFill="1" applyBorder="1" applyAlignment="1">
      <alignment horizontal="center" vertical="top" wrapText="1"/>
    </xf>
    <xf numFmtId="1" fontId="4" fillId="3" borderId="1" xfId="0" applyNumberFormat="1" applyFont="1" applyFill="1" applyBorder="1" applyAlignment="1">
      <alignment horizontal="center" vertical="center" wrapText="1"/>
    </xf>
    <xf numFmtId="1" fontId="4" fillId="3" borderId="1" xfId="0" applyNumberFormat="1" applyFont="1" applyFill="1" applyBorder="1" applyAlignment="1">
      <alignment vertical="center" wrapText="1"/>
    </xf>
    <xf numFmtId="1" fontId="4" fillId="3" borderId="4" xfId="0" applyNumberFormat="1" applyFont="1" applyFill="1" applyBorder="1" applyAlignment="1">
      <alignment vertical="top"/>
    </xf>
    <xf numFmtId="1" fontId="4" fillId="3" borderId="1" xfId="0" applyNumberFormat="1" applyFont="1" applyFill="1" applyBorder="1" applyAlignment="1"/>
    <xf numFmtId="1" fontId="0" fillId="2" borderId="1" xfId="0" applyNumberFormat="1" applyFill="1" applyBorder="1"/>
    <xf numFmtId="1" fontId="0" fillId="0" borderId="0" xfId="0" applyNumberFormat="1"/>
    <xf numFmtId="1" fontId="4" fillId="3" borderId="4" xfId="0" applyNumberFormat="1" applyFont="1" applyFill="1" applyBorder="1" applyAlignment="1">
      <alignment horizontal="center" vertical="top"/>
    </xf>
    <xf numFmtId="1" fontId="4" fillId="3" borderId="4" xfId="0" applyNumberFormat="1" applyFont="1" applyFill="1" applyBorder="1" applyAlignment="1">
      <alignment vertical="center" wrapText="1"/>
    </xf>
    <xf numFmtId="1" fontId="4" fillId="3" borderId="1" xfId="0" applyNumberFormat="1" applyFont="1" applyFill="1" applyBorder="1" applyAlignment="1">
      <alignment horizontal="center" vertical="center"/>
    </xf>
    <xf numFmtId="1" fontId="0" fillId="2" borderId="10" xfId="0" applyNumberFormat="1" applyFill="1" applyBorder="1"/>
    <xf numFmtId="0" fontId="4" fillId="3" borderId="8"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10" xfId="0" applyFont="1" applyFill="1" applyBorder="1" applyAlignment="1">
      <alignment vertical="top" wrapText="1"/>
    </xf>
    <xf numFmtId="0" fontId="4" fillId="3" borderId="0" xfId="0" applyFont="1" applyFill="1" applyAlignment="1">
      <alignment horizontal="center" wrapText="1"/>
    </xf>
    <xf numFmtId="0" fontId="4" fillId="3" borderId="4" xfId="0" applyFont="1" applyFill="1" applyBorder="1" applyAlignment="1">
      <alignment horizontal="center" wrapText="1"/>
    </xf>
    <xf numFmtId="0" fontId="5" fillId="2" borderId="1" xfId="0" applyFont="1" applyFill="1" applyBorder="1"/>
    <xf numFmtId="0" fontId="5" fillId="0" borderId="0" xfId="0" applyFont="1"/>
    <xf numFmtId="0" fontId="4" fillId="0" borderId="1" xfId="0" applyFont="1" applyFill="1" applyBorder="1" applyAlignment="1">
      <alignment vertical="top" wrapText="1"/>
    </xf>
    <xf numFmtId="1"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4" fillId="0" borderId="4" xfId="0" applyFont="1" applyFill="1" applyBorder="1" applyAlignment="1">
      <alignment horizontal="center" vertical="top" wrapText="1"/>
    </xf>
    <xf numFmtId="1" fontId="4" fillId="3" borderId="1" xfId="0" applyNumberFormat="1" applyFont="1" applyFill="1" applyBorder="1" applyAlignment="1">
      <alignment horizontal="center"/>
    </xf>
    <xf numFmtId="1" fontId="0" fillId="2" borderId="1" xfId="0" applyNumberFormat="1" applyFill="1" applyBorder="1" applyAlignment="1">
      <alignment horizontal="center"/>
    </xf>
    <xf numFmtId="1" fontId="0" fillId="0" borderId="0" xfId="0" applyNumberFormat="1" applyAlignment="1">
      <alignment horizontal="center"/>
    </xf>
    <xf numFmtId="0" fontId="4" fillId="3" borderId="1" xfId="0" applyFont="1" applyFill="1" applyBorder="1" applyAlignment="1">
      <alignment horizontal="center" wrapText="1"/>
    </xf>
    <xf numFmtId="0" fontId="4" fillId="0"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0" borderId="1" xfId="0" applyFont="1" applyBorder="1" applyAlignment="1">
      <alignment horizontal="center" wrapText="1"/>
    </xf>
    <xf numFmtId="0" fontId="4" fillId="3" borderId="1" xfId="0" applyFont="1" applyFill="1" applyBorder="1" applyAlignment="1">
      <alignment horizontal="center"/>
    </xf>
    <xf numFmtId="0" fontId="5" fillId="2" borderId="1" xfId="0" applyFont="1" applyFill="1" applyBorder="1" applyAlignment="1">
      <alignment horizontal="center"/>
    </xf>
    <xf numFmtId="0" fontId="5" fillId="0" borderId="0" xfId="0" applyFont="1" applyAlignment="1">
      <alignment horizontal="center"/>
    </xf>
    <xf numFmtId="0" fontId="6" fillId="3" borderId="3" xfId="0" applyFont="1" applyFill="1" applyBorder="1" applyAlignment="1">
      <alignment horizontal="center" vertical="top"/>
    </xf>
    <xf numFmtId="0" fontId="6" fillId="3" borderId="6" xfId="0" applyFont="1" applyFill="1" applyBorder="1" applyAlignment="1">
      <alignment horizontal="center" vertical="top"/>
    </xf>
    <xf numFmtId="0" fontId="6" fillId="3" borderId="4" xfId="0" applyFont="1" applyFill="1" applyBorder="1" applyAlignment="1">
      <alignment horizontal="center" vertical="top"/>
    </xf>
    <xf numFmtId="0" fontId="1" fillId="3" borderId="13" xfId="0" applyFont="1" applyFill="1" applyBorder="1" applyAlignment="1">
      <alignment horizontal="center" vertical="top" wrapText="1"/>
    </xf>
    <xf numFmtId="0" fontId="0" fillId="3" borderId="0" xfId="0" applyFill="1" applyBorder="1" applyAlignment="1">
      <alignment horizontal="center" vertical="top" wrapText="1"/>
    </xf>
    <xf numFmtId="0" fontId="0" fillId="3" borderId="13" xfId="0" applyFill="1" applyBorder="1" applyAlignment="1">
      <alignment horizontal="center" vertical="top" wrapText="1"/>
    </xf>
    <xf numFmtId="0" fontId="6" fillId="3" borderId="3" xfId="0" applyFont="1" applyFill="1" applyBorder="1" applyAlignment="1">
      <alignment horizontal="center" vertical="top"/>
    </xf>
    <xf numFmtId="0" fontId="6" fillId="3" borderId="6" xfId="0" applyFont="1" applyFill="1" applyBorder="1" applyAlignment="1">
      <alignment horizontal="center" vertical="top"/>
    </xf>
    <xf numFmtId="0" fontId="6" fillId="3" borderId="4" xfId="0" applyFont="1" applyFill="1" applyBorder="1" applyAlignment="1">
      <alignment horizontal="center" vertical="top"/>
    </xf>
    <xf numFmtId="0" fontId="10" fillId="0" borderId="6" xfId="0" applyFont="1" applyBorder="1" applyAlignment="1">
      <alignment horizontal="center" vertical="top" wrapText="1"/>
    </xf>
    <xf numFmtId="0" fontId="10" fillId="0" borderId="4" xfId="0" applyFont="1" applyBorder="1" applyAlignment="1">
      <alignment horizontal="center" vertical="top" wrapText="1"/>
    </xf>
    <xf numFmtId="0" fontId="4" fillId="3" borderId="3"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1" fontId="0" fillId="0" borderId="3" xfId="0" applyNumberFormat="1" applyBorder="1" applyAlignment="1">
      <alignment horizontal="center"/>
    </xf>
    <xf numFmtId="1" fontId="0" fillId="0" borderId="6" xfId="0" applyNumberFormat="1" applyBorder="1" applyAlignment="1">
      <alignment horizontal="center"/>
    </xf>
    <xf numFmtId="1" fontId="0" fillId="0" borderId="4" xfId="0" applyNumberFormat="1" applyBorder="1" applyAlignment="1">
      <alignment horizontal="center"/>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13" xfId="0" applyBorder="1" applyAlignment="1">
      <alignment horizontal="center" vertical="top" wrapText="1"/>
    </xf>
    <xf numFmtId="0" fontId="0" fillId="0" borderId="0" xfId="0" applyBorder="1" applyAlignment="1">
      <alignment horizontal="center" vertical="top" wrapText="1"/>
    </xf>
    <xf numFmtId="0" fontId="4" fillId="3" borderId="3" xfId="0" applyFont="1" applyFill="1" applyBorder="1" applyAlignment="1">
      <alignment horizontal="center" vertical="top"/>
    </xf>
    <xf numFmtId="0" fontId="4" fillId="3" borderId="6" xfId="0" applyFont="1" applyFill="1" applyBorder="1" applyAlignment="1">
      <alignment horizontal="center" vertical="top"/>
    </xf>
    <xf numFmtId="0" fontId="4" fillId="3" borderId="4" xfId="0" applyFont="1" applyFill="1" applyBorder="1" applyAlignment="1">
      <alignment horizontal="center" vertical="top"/>
    </xf>
    <xf numFmtId="1" fontId="4" fillId="3" borderId="3"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4" fillId="3" borderId="3" xfId="0" applyFont="1" applyFill="1" applyBorder="1" applyAlignment="1">
      <alignment horizontal="center"/>
    </xf>
    <xf numFmtId="0" fontId="4" fillId="3" borderId="6" xfId="0" applyFont="1" applyFill="1" applyBorder="1" applyAlignment="1">
      <alignment horizontal="center"/>
    </xf>
    <xf numFmtId="0" fontId="4" fillId="3" borderId="4" xfId="0" applyFont="1" applyFill="1" applyBorder="1" applyAlignment="1">
      <alignment horizontal="center"/>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1" fontId="4" fillId="3" borderId="3" xfId="0" applyNumberFormat="1" applyFont="1" applyFill="1" applyBorder="1" applyAlignment="1">
      <alignment horizontal="center" vertical="top" wrapText="1"/>
    </xf>
    <xf numFmtId="1" fontId="4" fillId="3" borderId="4" xfId="0" applyNumberFormat="1"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6" xfId="0" applyFont="1" applyFill="1" applyBorder="1" applyAlignment="1">
      <alignment horizontal="center" vertical="top" wrapText="1"/>
    </xf>
    <xf numFmtId="1" fontId="4" fillId="3" borderId="3" xfId="0" applyNumberFormat="1" applyFont="1" applyFill="1" applyBorder="1" applyAlignment="1">
      <alignment horizontal="center" vertical="top"/>
    </xf>
    <xf numFmtId="1" fontId="4" fillId="3" borderId="6" xfId="0" applyNumberFormat="1" applyFont="1" applyFill="1" applyBorder="1" applyAlignment="1">
      <alignment horizontal="center" vertical="top"/>
    </xf>
    <xf numFmtId="1" fontId="4" fillId="3" borderId="4" xfId="0" applyNumberFormat="1" applyFont="1" applyFill="1" applyBorder="1" applyAlignment="1">
      <alignment horizontal="center" vertical="top"/>
    </xf>
    <xf numFmtId="0" fontId="2" fillId="3" borderId="3" xfId="0" applyFont="1" applyFill="1" applyBorder="1" applyAlignment="1">
      <alignment horizontal="center" vertical="top" wrapText="1"/>
    </xf>
    <xf numFmtId="0" fontId="2" fillId="3" borderId="6" xfId="0" applyFont="1" applyFill="1" applyBorder="1" applyAlignment="1">
      <alignment horizontal="center" vertical="top" wrapText="1"/>
    </xf>
    <xf numFmtId="0" fontId="4" fillId="3" borderId="6" xfId="0" applyFont="1" applyFill="1" applyBorder="1" applyAlignment="1">
      <alignment horizontal="left" vertical="top" wrapText="1"/>
    </xf>
    <xf numFmtId="0" fontId="6" fillId="3" borderId="6" xfId="0" applyFont="1" applyFill="1" applyBorder="1" applyAlignment="1">
      <alignment horizontal="center" vertical="center"/>
    </xf>
    <xf numFmtId="0" fontId="6" fillId="3"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6" fillId="3" borderId="3" xfId="0" applyNumberFormat="1" applyFont="1" applyFill="1" applyBorder="1" applyAlignment="1">
      <alignment horizontal="center" vertical="center" wrapText="1"/>
    </xf>
    <xf numFmtId="164" fontId="6" fillId="3" borderId="6"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7" fillId="0" borderId="0" xfId="0" applyFont="1" applyAlignment="1">
      <alignment horizontal="center"/>
    </xf>
    <xf numFmtId="0" fontId="8" fillId="3" borderId="3" xfId="0" applyFont="1" applyFill="1" applyBorder="1" applyAlignment="1">
      <alignment horizontal="left" vertical="top" wrapText="1"/>
    </xf>
    <xf numFmtId="0" fontId="8" fillId="3" borderId="6" xfId="0" applyFont="1" applyFill="1" applyBorder="1" applyAlignment="1">
      <alignment horizontal="left" vertical="top" wrapText="1"/>
    </xf>
    <xf numFmtId="0" fontId="6" fillId="3" borderId="4" xfId="0" applyFont="1" applyFill="1" applyBorder="1" applyAlignment="1">
      <alignment horizontal="center" vertical="top" wrapText="1"/>
    </xf>
    <xf numFmtId="0" fontId="4" fillId="3" borderId="11" xfId="0" applyFont="1" applyFill="1" applyBorder="1" applyAlignment="1">
      <alignment horizontal="center" vertical="top"/>
    </xf>
    <xf numFmtId="0" fontId="4" fillId="3" borderId="7" xfId="0" applyFont="1" applyFill="1" applyBorder="1" applyAlignment="1">
      <alignment horizontal="center" vertical="top"/>
    </xf>
    <xf numFmtId="0" fontId="6" fillId="0" borderId="3"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0" fillId="0" borderId="2" xfId="0" applyBorder="1" applyAlignment="1">
      <alignment horizontal="center"/>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4"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5" xfId="0" applyFont="1" applyFill="1" applyBorder="1" applyAlignment="1">
      <alignment horizontal="center" vertical="top" wrapText="1"/>
    </xf>
    <xf numFmtId="0" fontId="6" fillId="3" borderId="1" xfId="0" applyFont="1" applyFill="1" applyBorder="1" applyAlignment="1">
      <alignment horizontal="center" vertical="top"/>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0" fillId="3" borderId="6" xfId="0" applyFill="1" applyBorder="1" applyAlignment="1">
      <alignment horizontal="left" vertical="top" wrapText="1"/>
    </xf>
    <xf numFmtId="0" fontId="0" fillId="3" borderId="4" xfId="0" applyFill="1" applyBorder="1" applyAlignment="1">
      <alignment horizontal="left" vertical="top" wrapText="1"/>
    </xf>
    <xf numFmtId="0" fontId="6" fillId="3" borderId="3" xfId="0" applyFont="1" applyFill="1" applyBorder="1" applyAlignment="1">
      <alignment horizontal="center" vertical="center"/>
    </xf>
    <xf numFmtId="0" fontId="4" fillId="3" borderId="1" xfId="0" applyFont="1" applyFill="1" applyBorder="1" applyAlignment="1">
      <alignment horizontal="left" vertical="top"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5" fillId="3" borderId="3" xfId="0" applyFont="1" applyFill="1" applyBorder="1" applyAlignment="1">
      <alignment horizontal="center"/>
    </xf>
    <xf numFmtId="0" fontId="5" fillId="3" borderId="6" xfId="0" applyFont="1" applyFill="1" applyBorder="1" applyAlignment="1">
      <alignment horizontal="center"/>
    </xf>
    <xf numFmtId="0" fontId="5" fillId="3" borderId="4" xfId="0" applyFont="1" applyFill="1" applyBorder="1" applyAlignment="1">
      <alignment horizontal="center"/>
    </xf>
    <xf numFmtId="0" fontId="5" fillId="3" borderId="3" xfId="0" applyFont="1" applyFill="1" applyBorder="1" applyAlignment="1">
      <alignment horizontal="center" wrapText="1"/>
    </xf>
    <xf numFmtId="0" fontId="5" fillId="3" borderId="6" xfId="0" applyFont="1" applyFill="1" applyBorder="1" applyAlignment="1">
      <alignment horizontal="center" wrapText="1"/>
    </xf>
    <xf numFmtId="0" fontId="5" fillId="3" borderId="4" xfId="0" applyFont="1" applyFill="1" applyBorder="1" applyAlignment="1">
      <alignment horizontal="center" wrapText="1"/>
    </xf>
    <xf numFmtId="1" fontId="4" fillId="3" borderId="3" xfId="0" applyNumberFormat="1" applyFont="1" applyFill="1" applyBorder="1" applyAlignment="1">
      <alignment horizontal="center"/>
    </xf>
    <xf numFmtId="1" fontId="4" fillId="3" borderId="6" xfId="0" applyNumberFormat="1" applyFont="1" applyFill="1" applyBorder="1" applyAlignment="1">
      <alignment horizontal="center"/>
    </xf>
    <xf numFmtId="1" fontId="4" fillId="3" borderId="4" xfId="0" applyNumberFormat="1" applyFont="1" applyFill="1" applyBorder="1" applyAlignment="1">
      <alignment horizontal="center"/>
    </xf>
    <xf numFmtId="0" fontId="4" fillId="3" borderId="7" xfId="0" applyFont="1" applyFill="1" applyBorder="1" applyAlignment="1">
      <alignment horizontal="center" vertical="top" wrapText="1"/>
    </xf>
    <xf numFmtId="1" fontId="4" fillId="3" borderId="6" xfId="0" applyNumberFormat="1" applyFont="1" applyFill="1" applyBorder="1" applyAlignment="1">
      <alignment horizontal="center" vertical="top" wrapText="1"/>
    </xf>
    <xf numFmtId="0" fontId="7" fillId="0" borderId="0" xfId="0" applyFont="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tabSelected="1" topLeftCell="A50" zoomScale="110" zoomScaleNormal="110" workbookViewId="0">
      <selection activeCell="A52" sqref="A52:A54"/>
    </sheetView>
  </sheetViews>
  <sheetFormatPr defaultRowHeight="15" x14ac:dyDescent="0.25"/>
  <cols>
    <col min="1" max="1" width="4" customWidth="1"/>
    <col min="2" max="2" width="27.42578125" customWidth="1"/>
    <col min="3" max="3" width="4.7109375" customWidth="1"/>
    <col min="4" max="4" width="10" customWidth="1"/>
    <col min="5" max="5" width="11.140625" customWidth="1"/>
    <col min="6" max="6" width="10.85546875" customWidth="1"/>
    <col min="7" max="7" width="9.28515625" customWidth="1"/>
    <col min="8" max="8" width="7.7109375" customWidth="1"/>
    <col min="9" max="9" width="21.42578125" style="161" customWidth="1"/>
    <col min="10" max="10" width="22.42578125" style="161" customWidth="1"/>
    <col min="11" max="11" width="8.85546875" style="145" customWidth="1"/>
    <col min="12" max="12" width="8.7109375" style="133" customWidth="1"/>
    <col min="13" max="13" width="8" style="154" customWidth="1"/>
    <col min="14" max="14" width="8.7109375" customWidth="1"/>
    <col min="15" max="15" width="48.85546875" hidden="1" customWidth="1"/>
    <col min="16" max="29" width="0" hidden="1" customWidth="1"/>
  </cols>
  <sheetData>
    <row r="1" spans="1:15" ht="15.75" customHeight="1" x14ac:dyDescent="0.25">
      <c r="A1" s="217" t="s">
        <v>14</v>
      </c>
      <c r="B1" s="217"/>
      <c r="C1" s="217"/>
      <c r="D1" s="217"/>
      <c r="E1" s="217"/>
      <c r="F1" s="217"/>
      <c r="G1" s="217"/>
      <c r="H1" s="217"/>
      <c r="I1" s="217"/>
      <c r="J1" s="217"/>
      <c r="K1" s="217"/>
      <c r="L1" s="217"/>
      <c r="M1" s="217"/>
      <c r="N1" s="217"/>
    </row>
    <row r="2" spans="1:15" ht="32.25" customHeight="1" x14ac:dyDescent="0.25">
      <c r="A2" s="254" t="s">
        <v>288</v>
      </c>
      <c r="B2" s="254"/>
      <c r="C2" s="254"/>
      <c r="D2" s="254"/>
      <c r="E2" s="254"/>
      <c r="F2" s="254"/>
      <c r="G2" s="254"/>
      <c r="H2" s="254"/>
      <c r="I2" s="254"/>
      <c r="J2" s="254"/>
      <c r="K2" s="254"/>
      <c r="L2" s="254"/>
      <c r="M2" s="254"/>
      <c r="N2" s="254"/>
    </row>
    <row r="3" spans="1:15" x14ac:dyDescent="0.25">
      <c r="A3" s="226"/>
      <c r="B3" s="226"/>
      <c r="C3" s="226"/>
      <c r="D3" s="226"/>
      <c r="E3" s="226"/>
      <c r="F3" s="226"/>
      <c r="G3" s="226"/>
      <c r="H3" s="226"/>
      <c r="I3" s="226"/>
      <c r="J3" s="226"/>
      <c r="K3" s="226"/>
      <c r="L3" s="226"/>
      <c r="M3" s="226"/>
      <c r="N3" s="226"/>
    </row>
    <row r="4" spans="1:15" ht="97.5" customHeight="1" x14ac:dyDescent="0.25">
      <c r="A4" s="4" t="s">
        <v>0</v>
      </c>
      <c r="B4" s="4" t="s">
        <v>1</v>
      </c>
      <c r="C4" s="4" t="s">
        <v>2</v>
      </c>
      <c r="D4" s="4" t="s">
        <v>3</v>
      </c>
      <c r="E4" s="4" t="s">
        <v>4</v>
      </c>
      <c r="F4" s="4" t="s">
        <v>5</v>
      </c>
      <c r="G4" s="4" t="s">
        <v>6</v>
      </c>
      <c r="H4" s="4" t="s">
        <v>7</v>
      </c>
      <c r="I4" s="7" t="s">
        <v>8</v>
      </c>
      <c r="J4" s="7" t="s">
        <v>9</v>
      </c>
      <c r="K4" s="7" t="s">
        <v>10</v>
      </c>
      <c r="L4" s="120" t="s">
        <v>11</v>
      </c>
      <c r="M4" s="120" t="s">
        <v>12</v>
      </c>
      <c r="N4" s="4" t="s">
        <v>13</v>
      </c>
    </row>
    <row r="5" spans="1:15" x14ac:dyDescent="0.25">
      <c r="A5" s="1">
        <v>1</v>
      </c>
      <c r="B5" s="2">
        <v>2</v>
      </c>
      <c r="C5" s="2">
        <v>3</v>
      </c>
      <c r="D5" s="3">
        <v>4</v>
      </c>
      <c r="E5" s="3">
        <v>5</v>
      </c>
      <c r="F5" s="2">
        <v>6</v>
      </c>
      <c r="G5" s="3">
        <v>7</v>
      </c>
      <c r="H5" s="3">
        <v>8</v>
      </c>
      <c r="I5" s="8">
        <v>9</v>
      </c>
      <c r="J5" s="8">
        <v>10</v>
      </c>
      <c r="K5" s="8">
        <v>11</v>
      </c>
      <c r="L5" s="121">
        <v>12</v>
      </c>
      <c r="M5" s="121">
        <v>13</v>
      </c>
      <c r="N5" s="5">
        <v>14</v>
      </c>
    </row>
    <row r="6" spans="1:15" ht="27.75" customHeight="1" x14ac:dyDescent="0.25">
      <c r="A6" s="198">
        <v>1</v>
      </c>
      <c r="B6" s="218" t="s">
        <v>42</v>
      </c>
      <c r="C6" s="108">
        <v>2022</v>
      </c>
      <c r="D6" s="15" t="s">
        <v>24</v>
      </c>
      <c r="E6" s="66">
        <f>E9+E10+E11+E12+E13+E14+E15+E16+E17+E18+E19+E20+E21</f>
        <v>2896.6000000000004</v>
      </c>
      <c r="F6" s="46">
        <f>F9+F10+F11+F12+F13+F14+F15+F16+F17+F18+F19+F20+F21</f>
        <v>2896.4580000000005</v>
      </c>
      <c r="G6" s="46">
        <f>E6-F6</f>
        <v>0.14199999999982538</v>
      </c>
      <c r="H6" s="107">
        <f>F6/E6*100</f>
        <v>99.995097700752609</v>
      </c>
      <c r="I6" s="173"/>
      <c r="J6" s="173"/>
      <c r="K6" s="184"/>
      <c r="L6" s="200"/>
      <c r="M6" s="200"/>
      <c r="N6" s="179" t="s">
        <v>262</v>
      </c>
    </row>
    <row r="7" spans="1:15" ht="27.75" customHeight="1" x14ac:dyDescent="0.25">
      <c r="A7" s="199"/>
      <c r="B7" s="219"/>
      <c r="C7" s="110"/>
      <c r="D7" s="16" t="s">
        <v>21</v>
      </c>
      <c r="E7" s="16">
        <v>0</v>
      </c>
      <c r="F7" s="16"/>
      <c r="G7" s="46">
        <f t="shared" ref="G7:G24" si="0">E7-F7</f>
        <v>0</v>
      </c>
      <c r="H7" s="107">
        <v>0</v>
      </c>
      <c r="I7" s="174"/>
      <c r="J7" s="174"/>
      <c r="K7" s="185"/>
      <c r="L7" s="201"/>
      <c r="M7" s="201"/>
      <c r="N7" s="180"/>
    </row>
    <row r="8" spans="1:15" x14ac:dyDescent="0.25">
      <c r="A8" s="199"/>
      <c r="B8" s="219"/>
      <c r="C8" s="110"/>
      <c r="D8" s="42" t="s">
        <v>16</v>
      </c>
      <c r="E8" s="42">
        <f>E6+E7</f>
        <v>2896.6000000000004</v>
      </c>
      <c r="F8" s="105">
        <f>F6+F7</f>
        <v>2896.4580000000005</v>
      </c>
      <c r="G8" s="46">
        <f t="shared" si="0"/>
        <v>0.14199999999982538</v>
      </c>
      <c r="H8" s="107">
        <f t="shared" ref="H8:H24" si="1">F8/E8*100</f>
        <v>99.995097700752609</v>
      </c>
      <c r="I8" s="175"/>
      <c r="J8" s="175"/>
      <c r="K8" s="186"/>
      <c r="L8" s="202"/>
      <c r="M8" s="202"/>
      <c r="N8" s="181"/>
    </row>
    <row r="9" spans="1:15" ht="52.5" x14ac:dyDescent="0.25">
      <c r="A9" s="106"/>
      <c r="B9" s="90" t="s">
        <v>43</v>
      </c>
      <c r="C9" s="110"/>
      <c r="D9" s="20" t="s">
        <v>24</v>
      </c>
      <c r="E9" s="60">
        <v>14.4</v>
      </c>
      <c r="F9" s="60">
        <v>14.4</v>
      </c>
      <c r="G9" s="61">
        <f t="shared" si="0"/>
        <v>0</v>
      </c>
      <c r="H9" s="49">
        <f t="shared" si="1"/>
        <v>100</v>
      </c>
      <c r="I9" s="63" t="s">
        <v>113</v>
      </c>
      <c r="J9" s="63" t="s">
        <v>116</v>
      </c>
      <c r="K9" s="63" t="s">
        <v>114</v>
      </c>
      <c r="L9" s="125">
        <v>6.25</v>
      </c>
      <c r="M9" s="125">
        <v>-37500</v>
      </c>
      <c r="N9" s="31"/>
      <c r="O9" s="45" t="s">
        <v>58</v>
      </c>
    </row>
    <row r="10" spans="1:15" ht="42" x14ac:dyDescent="0.25">
      <c r="A10" s="106"/>
      <c r="B10" s="90" t="s">
        <v>44</v>
      </c>
      <c r="C10" s="110"/>
      <c r="D10" s="20" t="s">
        <v>24</v>
      </c>
      <c r="E10" s="43">
        <v>30</v>
      </c>
      <c r="F10" s="43">
        <v>30</v>
      </c>
      <c r="G10" s="61">
        <f t="shared" si="0"/>
        <v>0</v>
      </c>
      <c r="H10" s="49">
        <f t="shared" si="1"/>
        <v>100</v>
      </c>
      <c r="I10" s="63" t="s">
        <v>56</v>
      </c>
      <c r="J10" s="63" t="s">
        <v>117</v>
      </c>
      <c r="K10" s="63" t="s">
        <v>266</v>
      </c>
      <c r="L10" s="134">
        <v>107.5</v>
      </c>
      <c r="M10" s="125">
        <v>3</v>
      </c>
      <c r="N10" s="31"/>
    </row>
    <row r="11" spans="1:15" ht="51.75" customHeight="1" x14ac:dyDescent="0.25">
      <c r="A11" s="106"/>
      <c r="B11" s="90" t="s">
        <v>45</v>
      </c>
      <c r="C11" s="110"/>
      <c r="D11" s="20" t="s">
        <v>24</v>
      </c>
      <c r="E11" s="101">
        <v>499.9</v>
      </c>
      <c r="F11" s="101">
        <v>499.9</v>
      </c>
      <c r="G11" s="61">
        <f t="shared" si="0"/>
        <v>0</v>
      </c>
      <c r="H11" s="49">
        <f t="shared" si="1"/>
        <v>100</v>
      </c>
      <c r="I11" s="63" t="s">
        <v>118</v>
      </c>
      <c r="J11" s="63" t="s">
        <v>45</v>
      </c>
      <c r="K11" s="62"/>
      <c r="L11" s="134">
        <v>100</v>
      </c>
      <c r="M11" s="125">
        <v>0</v>
      </c>
      <c r="N11" s="31"/>
    </row>
    <row r="12" spans="1:15" ht="24" customHeight="1" x14ac:dyDescent="0.25">
      <c r="A12" s="106"/>
      <c r="B12" s="90" t="s">
        <v>46</v>
      </c>
      <c r="C12" s="110"/>
      <c r="D12" s="20" t="s">
        <v>24</v>
      </c>
      <c r="E12" s="104">
        <v>1000</v>
      </c>
      <c r="F12" s="103">
        <v>999.85799999999995</v>
      </c>
      <c r="G12" s="61">
        <f t="shared" si="0"/>
        <v>0.14200000000005275</v>
      </c>
      <c r="H12" s="49">
        <f t="shared" si="1"/>
        <v>99.985799999999998</v>
      </c>
      <c r="I12" s="63" t="s">
        <v>57</v>
      </c>
      <c r="J12" s="63" t="s">
        <v>57</v>
      </c>
      <c r="K12" s="62"/>
      <c r="L12" s="134">
        <v>100</v>
      </c>
      <c r="M12" s="125">
        <v>0</v>
      </c>
      <c r="N12" s="31"/>
    </row>
    <row r="13" spans="1:15" ht="60.75" customHeight="1" x14ac:dyDescent="0.25">
      <c r="A13" s="106"/>
      <c r="B13" s="90" t="s">
        <v>47</v>
      </c>
      <c r="C13" s="110"/>
      <c r="D13" s="40" t="s">
        <v>24</v>
      </c>
      <c r="E13" s="101">
        <v>577.9</v>
      </c>
      <c r="F13" s="101">
        <f>378.9+199</f>
        <v>577.9</v>
      </c>
      <c r="G13" s="61">
        <f t="shared" si="0"/>
        <v>0</v>
      </c>
      <c r="H13" s="49">
        <f t="shared" si="1"/>
        <v>100</v>
      </c>
      <c r="I13" s="63" t="s">
        <v>250</v>
      </c>
      <c r="J13" s="63" t="s">
        <v>115</v>
      </c>
      <c r="K13" s="62"/>
      <c r="L13" s="134">
        <v>100</v>
      </c>
      <c r="M13" s="125">
        <v>0</v>
      </c>
      <c r="N13" s="31"/>
    </row>
    <row r="14" spans="1:15" ht="75" customHeight="1" x14ac:dyDescent="0.25">
      <c r="A14" s="106"/>
      <c r="B14" s="90" t="s">
        <v>48</v>
      </c>
      <c r="C14" s="110"/>
      <c r="D14" s="40" t="s">
        <v>24</v>
      </c>
      <c r="E14" s="101">
        <v>69.5</v>
      </c>
      <c r="F14" s="101">
        <f>54.4+15.1</f>
        <v>69.5</v>
      </c>
      <c r="G14" s="61">
        <f t="shared" si="0"/>
        <v>0</v>
      </c>
      <c r="H14" s="49">
        <f t="shared" si="1"/>
        <v>100</v>
      </c>
      <c r="I14" s="63" t="s">
        <v>119</v>
      </c>
      <c r="J14" s="63" t="s">
        <v>120</v>
      </c>
      <c r="K14" s="62"/>
      <c r="L14" s="134">
        <v>100</v>
      </c>
      <c r="M14" s="125">
        <v>0</v>
      </c>
      <c r="N14" s="31"/>
    </row>
    <row r="15" spans="1:15" ht="64.5" customHeight="1" x14ac:dyDescent="0.25">
      <c r="A15" s="106"/>
      <c r="B15" s="90" t="s">
        <v>49</v>
      </c>
      <c r="C15" s="110"/>
      <c r="D15" s="40" t="s">
        <v>24</v>
      </c>
      <c r="E15" s="101">
        <v>76.8</v>
      </c>
      <c r="F15" s="101">
        <f>18.1+5.8+24.3+3.2+9.7+15.7</f>
        <v>76.800000000000011</v>
      </c>
      <c r="G15" s="61">
        <f t="shared" si="0"/>
        <v>0</v>
      </c>
      <c r="H15" s="49">
        <f t="shared" si="1"/>
        <v>100.00000000000003</v>
      </c>
      <c r="I15" s="63" t="s">
        <v>252</v>
      </c>
      <c r="J15" s="63" t="s">
        <v>121</v>
      </c>
      <c r="K15" s="62"/>
      <c r="L15" s="134">
        <v>100</v>
      </c>
      <c r="M15" s="125">
        <v>0</v>
      </c>
      <c r="N15" s="31"/>
    </row>
    <row r="16" spans="1:15" ht="35.25" customHeight="1" x14ac:dyDescent="0.25">
      <c r="A16" s="106"/>
      <c r="B16" s="90" t="s">
        <v>50</v>
      </c>
      <c r="C16" s="110"/>
      <c r="D16" s="40" t="s">
        <v>24</v>
      </c>
      <c r="E16" s="101">
        <v>7.3</v>
      </c>
      <c r="F16" s="101">
        <v>7.3</v>
      </c>
      <c r="G16" s="61">
        <f t="shared" si="0"/>
        <v>0</v>
      </c>
      <c r="H16" s="49">
        <f t="shared" si="1"/>
        <v>100</v>
      </c>
      <c r="I16" s="63" t="s">
        <v>50</v>
      </c>
      <c r="J16" s="63" t="s">
        <v>122</v>
      </c>
      <c r="K16" s="62"/>
      <c r="L16" s="134">
        <v>100</v>
      </c>
      <c r="M16" s="125">
        <v>0</v>
      </c>
      <c r="N16" s="31"/>
    </row>
    <row r="17" spans="1:15" ht="44.25" customHeight="1" x14ac:dyDescent="0.25">
      <c r="A17" s="106"/>
      <c r="B17" s="90" t="s">
        <v>51</v>
      </c>
      <c r="C17" s="110"/>
      <c r="D17" s="40" t="s">
        <v>24</v>
      </c>
      <c r="E17" s="101">
        <v>49.7</v>
      </c>
      <c r="F17" s="101">
        <f>4.6+11.1+34</f>
        <v>49.7</v>
      </c>
      <c r="G17" s="61">
        <f t="shared" si="0"/>
        <v>0</v>
      </c>
      <c r="H17" s="49">
        <f t="shared" si="1"/>
        <v>100</v>
      </c>
      <c r="I17" s="63" t="s">
        <v>123</v>
      </c>
      <c r="J17" s="63" t="s">
        <v>124</v>
      </c>
      <c r="K17" s="62"/>
      <c r="L17" s="134">
        <v>100</v>
      </c>
      <c r="M17" s="125">
        <v>0</v>
      </c>
      <c r="N17" s="31"/>
    </row>
    <row r="18" spans="1:15" ht="32.25" customHeight="1" x14ac:dyDescent="0.25">
      <c r="A18" s="106"/>
      <c r="B18" s="90" t="s">
        <v>52</v>
      </c>
      <c r="C18" s="110"/>
      <c r="D18" s="40" t="s">
        <v>24</v>
      </c>
      <c r="E18" s="101">
        <v>11.8</v>
      </c>
      <c r="F18" s="101">
        <v>11.8</v>
      </c>
      <c r="G18" s="61">
        <f t="shared" si="0"/>
        <v>0</v>
      </c>
      <c r="H18" s="49">
        <f t="shared" si="1"/>
        <v>100</v>
      </c>
      <c r="I18" s="63" t="s">
        <v>52</v>
      </c>
      <c r="J18" s="63" t="s">
        <v>125</v>
      </c>
      <c r="K18" s="62"/>
      <c r="L18" s="134">
        <v>100</v>
      </c>
      <c r="M18" s="125">
        <v>0</v>
      </c>
      <c r="N18" s="31"/>
    </row>
    <row r="19" spans="1:15" ht="44.25" customHeight="1" x14ac:dyDescent="0.25">
      <c r="A19" s="106"/>
      <c r="B19" s="90" t="s">
        <v>53</v>
      </c>
      <c r="C19" s="110"/>
      <c r="D19" s="40" t="s">
        <v>24</v>
      </c>
      <c r="E19" s="101">
        <v>22.7</v>
      </c>
      <c r="F19" s="101">
        <f>10.4+3+9.3</f>
        <v>22.700000000000003</v>
      </c>
      <c r="G19" s="61">
        <f t="shared" si="0"/>
        <v>0</v>
      </c>
      <c r="H19" s="49">
        <f t="shared" si="1"/>
        <v>100.00000000000003</v>
      </c>
      <c r="I19" s="63" t="s">
        <v>53</v>
      </c>
      <c r="J19" s="63" t="s">
        <v>126</v>
      </c>
      <c r="K19" s="62"/>
      <c r="L19" s="134">
        <v>100</v>
      </c>
      <c r="M19" s="125">
        <v>0</v>
      </c>
      <c r="N19" s="31"/>
    </row>
    <row r="20" spans="1:15" ht="33" customHeight="1" x14ac:dyDescent="0.25">
      <c r="A20" s="106"/>
      <c r="B20" s="90" t="s">
        <v>54</v>
      </c>
      <c r="C20" s="110"/>
      <c r="D20" s="40" t="s">
        <v>24</v>
      </c>
      <c r="E20" s="101">
        <v>3.3</v>
      </c>
      <c r="F20" s="101">
        <v>3.3</v>
      </c>
      <c r="G20" s="61">
        <f t="shared" si="0"/>
        <v>0</v>
      </c>
      <c r="H20" s="49">
        <f t="shared" si="1"/>
        <v>100</v>
      </c>
      <c r="I20" s="63" t="s">
        <v>251</v>
      </c>
      <c r="J20" s="63" t="s">
        <v>127</v>
      </c>
      <c r="K20" s="62"/>
      <c r="L20" s="134">
        <v>100</v>
      </c>
      <c r="M20" s="125">
        <v>0</v>
      </c>
      <c r="N20" s="31"/>
    </row>
    <row r="21" spans="1:15" ht="55.5" customHeight="1" x14ac:dyDescent="0.25">
      <c r="A21" s="106"/>
      <c r="B21" s="90" t="s">
        <v>55</v>
      </c>
      <c r="C21" s="111"/>
      <c r="D21" s="40" t="s">
        <v>24</v>
      </c>
      <c r="E21" s="101">
        <v>533.29999999999995</v>
      </c>
      <c r="F21" s="101">
        <f>371.1+22.3+139.9</f>
        <v>533.30000000000007</v>
      </c>
      <c r="G21" s="61">
        <f t="shared" si="0"/>
        <v>0</v>
      </c>
      <c r="H21" s="49">
        <f t="shared" si="1"/>
        <v>100.00000000000003</v>
      </c>
      <c r="I21" s="63" t="s">
        <v>55</v>
      </c>
      <c r="J21" s="63" t="s">
        <v>128</v>
      </c>
      <c r="K21" s="62"/>
      <c r="L21" s="134">
        <v>100</v>
      </c>
      <c r="M21" s="125">
        <v>0</v>
      </c>
      <c r="N21" s="31"/>
    </row>
    <row r="22" spans="1:15" ht="24" customHeight="1" x14ac:dyDescent="0.25">
      <c r="A22" s="168">
        <v>2</v>
      </c>
      <c r="B22" s="198" t="s">
        <v>263</v>
      </c>
      <c r="C22" s="198">
        <v>2022</v>
      </c>
      <c r="D22" s="41" t="s">
        <v>19</v>
      </c>
      <c r="E22" s="46">
        <f>E33</f>
        <v>250</v>
      </c>
      <c r="F22" s="46">
        <f>F33</f>
        <v>250</v>
      </c>
      <c r="G22" s="46">
        <f t="shared" si="0"/>
        <v>0</v>
      </c>
      <c r="H22" s="107">
        <f t="shared" si="1"/>
        <v>100</v>
      </c>
      <c r="I22" s="173"/>
      <c r="J22" s="173"/>
      <c r="K22" s="173"/>
      <c r="L22" s="196"/>
      <c r="M22" s="196"/>
      <c r="N22" s="179" t="s">
        <v>262</v>
      </c>
    </row>
    <row r="23" spans="1:15" ht="26.25" customHeight="1" x14ac:dyDescent="0.25">
      <c r="A23" s="169"/>
      <c r="B23" s="199"/>
      <c r="C23" s="199"/>
      <c r="D23" s="41" t="s">
        <v>24</v>
      </c>
      <c r="E23" s="46">
        <f>E25+E26+E27+E28+E29+E30+E31+E32+E34</f>
        <v>19259.099999999999</v>
      </c>
      <c r="F23" s="46">
        <f>F25+F26+F27+F28+F29+F30+F31+F32+F34</f>
        <v>19259.099999999999</v>
      </c>
      <c r="G23" s="46">
        <f t="shared" si="0"/>
        <v>0</v>
      </c>
      <c r="H23" s="107">
        <f t="shared" si="1"/>
        <v>100</v>
      </c>
      <c r="I23" s="174"/>
      <c r="J23" s="174"/>
      <c r="K23" s="174"/>
      <c r="L23" s="253"/>
      <c r="M23" s="253"/>
      <c r="N23" s="180"/>
      <c r="O23" s="45" t="s">
        <v>85</v>
      </c>
    </row>
    <row r="24" spans="1:15" x14ac:dyDescent="0.25">
      <c r="A24" s="169"/>
      <c r="B24" s="220"/>
      <c r="C24" s="199"/>
      <c r="D24" s="41" t="s">
        <v>16</v>
      </c>
      <c r="E24" s="105">
        <f>E22+E23</f>
        <v>19509.099999999999</v>
      </c>
      <c r="F24" s="105">
        <f>F22+F23</f>
        <v>19509.099999999999</v>
      </c>
      <c r="G24" s="46">
        <f t="shared" si="0"/>
        <v>0</v>
      </c>
      <c r="H24" s="107">
        <f t="shared" si="1"/>
        <v>100</v>
      </c>
      <c r="I24" s="175"/>
      <c r="J24" s="175"/>
      <c r="K24" s="175"/>
      <c r="L24" s="197"/>
      <c r="M24" s="197"/>
      <c r="N24" s="181"/>
    </row>
    <row r="25" spans="1:15" ht="87.75" customHeight="1" x14ac:dyDescent="0.25">
      <c r="A25" s="169"/>
      <c r="B25" s="90" t="s">
        <v>59</v>
      </c>
      <c r="C25" s="199"/>
      <c r="D25" s="40" t="s">
        <v>24</v>
      </c>
      <c r="E25" s="38">
        <v>15066.7</v>
      </c>
      <c r="F25" s="53">
        <v>15066.7</v>
      </c>
      <c r="G25" s="61">
        <f t="shared" ref="G25:G34" si="2">E25-F25</f>
        <v>0</v>
      </c>
      <c r="H25" s="49">
        <f t="shared" ref="H25:H34" si="3">F25/E25*100</f>
        <v>100</v>
      </c>
      <c r="I25" s="63" t="s">
        <v>61</v>
      </c>
      <c r="J25" s="63" t="s">
        <v>62</v>
      </c>
      <c r="K25" s="39"/>
      <c r="L25" s="134">
        <v>100</v>
      </c>
      <c r="M25" s="125">
        <v>0</v>
      </c>
      <c r="N25" s="20"/>
    </row>
    <row r="26" spans="1:15" ht="76.5" customHeight="1" x14ac:dyDescent="0.25">
      <c r="A26" s="169"/>
      <c r="B26" s="44" t="s">
        <v>60</v>
      </c>
      <c r="C26" s="199"/>
      <c r="D26" s="40" t="s">
        <v>24</v>
      </c>
      <c r="E26" s="38">
        <v>1206.4000000000001</v>
      </c>
      <c r="F26" s="53">
        <v>1206.4000000000001</v>
      </c>
      <c r="G26" s="61">
        <f t="shared" si="2"/>
        <v>0</v>
      </c>
      <c r="H26" s="49">
        <f t="shared" si="3"/>
        <v>100</v>
      </c>
      <c r="I26" s="63" t="s">
        <v>63</v>
      </c>
      <c r="J26" s="63" t="s">
        <v>64</v>
      </c>
      <c r="K26" s="39"/>
      <c r="L26" s="134">
        <v>100</v>
      </c>
      <c r="M26" s="125">
        <v>0</v>
      </c>
      <c r="N26" s="20"/>
    </row>
    <row r="27" spans="1:15" ht="52.5" x14ac:dyDescent="0.25">
      <c r="A27" s="169"/>
      <c r="B27" s="44" t="s">
        <v>82</v>
      </c>
      <c r="C27" s="199"/>
      <c r="D27" s="40" t="s">
        <v>24</v>
      </c>
      <c r="E27" s="47">
        <v>18</v>
      </c>
      <c r="F27" s="47">
        <v>18</v>
      </c>
      <c r="G27" s="61">
        <f t="shared" si="2"/>
        <v>0</v>
      </c>
      <c r="H27" s="49">
        <f t="shared" si="3"/>
        <v>100</v>
      </c>
      <c r="I27" s="63" t="s">
        <v>83</v>
      </c>
      <c r="J27" s="63" t="s">
        <v>254</v>
      </c>
      <c r="K27" s="39"/>
      <c r="L27" s="134">
        <v>100</v>
      </c>
      <c r="M27" s="125">
        <v>0</v>
      </c>
      <c r="N27" s="20"/>
      <c r="O27" s="45" t="s">
        <v>84</v>
      </c>
    </row>
    <row r="28" spans="1:15" ht="73.5" customHeight="1" x14ac:dyDescent="0.25">
      <c r="A28" s="169"/>
      <c r="B28" s="44" t="s">
        <v>65</v>
      </c>
      <c r="C28" s="199"/>
      <c r="D28" s="40" t="s">
        <v>24</v>
      </c>
      <c r="E28" s="38">
        <v>358.8</v>
      </c>
      <c r="F28" s="53">
        <v>358.8</v>
      </c>
      <c r="G28" s="61">
        <f t="shared" si="2"/>
        <v>0</v>
      </c>
      <c r="H28" s="49">
        <f t="shared" si="3"/>
        <v>100</v>
      </c>
      <c r="I28" s="63" t="s">
        <v>66</v>
      </c>
      <c r="J28" s="63" t="s">
        <v>67</v>
      </c>
      <c r="K28" s="39"/>
      <c r="L28" s="134">
        <v>100</v>
      </c>
      <c r="M28" s="125">
        <v>0</v>
      </c>
      <c r="N28" s="20"/>
    </row>
    <row r="29" spans="1:15" ht="104.25" customHeight="1" x14ac:dyDescent="0.25">
      <c r="A29" s="169"/>
      <c r="B29" s="44" t="s">
        <v>68</v>
      </c>
      <c r="C29" s="199"/>
      <c r="D29" s="40" t="s">
        <v>24</v>
      </c>
      <c r="E29" s="38">
        <v>1211.8</v>
      </c>
      <c r="F29" s="53">
        <v>1211.8</v>
      </c>
      <c r="G29" s="61">
        <f t="shared" si="2"/>
        <v>0</v>
      </c>
      <c r="H29" s="49">
        <f t="shared" si="3"/>
        <v>100</v>
      </c>
      <c r="I29" s="63" t="s">
        <v>69</v>
      </c>
      <c r="J29" s="63" t="s">
        <v>70</v>
      </c>
      <c r="K29" s="39"/>
      <c r="L29" s="134">
        <v>100</v>
      </c>
      <c r="M29" s="125">
        <v>0</v>
      </c>
      <c r="N29" s="20"/>
    </row>
    <row r="30" spans="1:15" ht="85.5" customHeight="1" x14ac:dyDescent="0.25">
      <c r="A30" s="169"/>
      <c r="B30" s="44" t="s">
        <v>71</v>
      </c>
      <c r="C30" s="199"/>
      <c r="D30" s="40" t="s">
        <v>24</v>
      </c>
      <c r="E30" s="47">
        <v>115</v>
      </c>
      <c r="F30" s="47">
        <v>115</v>
      </c>
      <c r="G30" s="61">
        <f t="shared" si="2"/>
        <v>0</v>
      </c>
      <c r="H30" s="49">
        <f t="shared" si="3"/>
        <v>100</v>
      </c>
      <c r="I30" s="63" t="s">
        <v>72</v>
      </c>
      <c r="J30" s="63" t="s">
        <v>255</v>
      </c>
      <c r="K30" s="39"/>
      <c r="L30" s="134">
        <v>100</v>
      </c>
      <c r="M30" s="125">
        <v>0</v>
      </c>
      <c r="N30" s="20"/>
    </row>
    <row r="31" spans="1:15" ht="42" x14ac:dyDescent="0.25">
      <c r="A31" s="169"/>
      <c r="B31" s="44" t="s">
        <v>73</v>
      </c>
      <c r="C31" s="199"/>
      <c r="D31" s="40" t="s">
        <v>24</v>
      </c>
      <c r="E31" s="38">
        <v>76.599999999999994</v>
      </c>
      <c r="F31" s="53">
        <v>76.599999999999994</v>
      </c>
      <c r="G31" s="61">
        <f t="shared" si="2"/>
        <v>0</v>
      </c>
      <c r="H31" s="49">
        <f t="shared" si="3"/>
        <v>100</v>
      </c>
      <c r="I31" s="63" t="s">
        <v>63</v>
      </c>
      <c r="J31" s="63" t="s">
        <v>74</v>
      </c>
      <c r="K31" s="39"/>
      <c r="L31" s="134">
        <v>100</v>
      </c>
      <c r="M31" s="125">
        <v>0</v>
      </c>
      <c r="N31" s="20"/>
    </row>
    <row r="32" spans="1:15" ht="63" x14ac:dyDescent="0.25">
      <c r="A32" s="169"/>
      <c r="B32" s="44" t="s">
        <v>75</v>
      </c>
      <c r="C32" s="199"/>
      <c r="D32" s="40" t="s">
        <v>24</v>
      </c>
      <c r="E32" s="20">
        <v>152.1</v>
      </c>
      <c r="F32" s="55">
        <v>152.1</v>
      </c>
      <c r="G32" s="61">
        <f t="shared" si="2"/>
        <v>0</v>
      </c>
      <c r="H32" s="49">
        <f t="shared" si="3"/>
        <v>100</v>
      </c>
      <c r="I32" s="63" t="s">
        <v>76</v>
      </c>
      <c r="J32" s="63" t="s">
        <v>77</v>
      </c>
      <c r="K32" s="23"/>
      <c r="L32" s="134">
        <v>100</v>
      </c>
      <c r="M32" s="125">
        <v>0</v>
      </c>
      <c r="N32" s="24"/>
    </row>
    <row r="33" spans="1:15" ht="45" customHeight="1" x14ac:dyDescent="0.25">
      <c r="A33" s="169"/>
      <c r="B33" s="44" t="s">
        <v>78</v>
      </c>
      <c r="C33" s="199"/>
      <c r="D33" s="20" t="s">
        <v>19</v>
      </c>
      <c r="E33" s="20">
        <v>250</v>
      </c>
      <c r="F33" s="55">
        <v>250</v>
      </c>
      <c r="G33" s="61">
        <f t="shared" si="2"/>
        <v>0</v>
      </c>
      <c r="H33" s="49">
        <f t="shared" si="3"/>
        <v>100</v>
      </c>
      <c r="I33" s="63" t="s">
        <v>72</v>
      </c>
      <c r="J33" s="63" t="s">
        <v>79</v>
      </c>
      <c r="K33" s="23"/>
      <c r="L33" s="134">
        <v>100</v>
      </c>
      <c r="M33" s="125">
        <v>0</v>
      </c>
      <c r="N33" s="24"/>
    </row>
    <row r="34" spans="1:15" ht="42" x14ac:dyDescent="0.25">
      <c r="A34" s="170"/>
      <c r="B34" s="44" t="s">
        <v>80</v>
      </c>
      <c r="C34" s="220"/>
      <c r="D34" s="40" t="s">
        <v>24</v>
      </c>
      <c r="E34" s="20">
        <v>1053.7</v>
      </c>
      <c r="F34" s="55">
        <v>1053.7</v>
      </c>
      <c r="G34" s="61">
        <f t="shared" si="2"/>
        <v>0</v>
      </c>
      <c r="H34" s="49">
        <f t="shared" si="3"/>
        <v>100</v>
      </c>
      <c r="I34" s="63" t="s">
        <v>106</v>
      </c>
      <c r="J34" s="63" t="s">
        <v>81</v>
      </c>
      <c r="K34" s="23"/>
      <c r="L34" s="134">
        <v>100</v>
      </c>
      <c r="M34" s="125">
        <v>0</v>
      </c>
      <c r="N34" s="24"/>
    </row>
    <row r="35" spans="1:15" ht="39.75" customHeight="1" x14ac:dyDescent="0.25">
      <c r="A35" s="162">
        <v>3</v>
      </c>
      <c r="B35" s="223" t="s">
        <v>265</v>
      </c>
      <c r="C35" s="109">
        <v>2022</v>
      </c>
      <c r="D35" s="15" t="s">
        <v>18</v>
      </c>
      <c r="E35" s="59">
        <v>0</v>
      </c>
      <c r="F35" s="59">
        <v>0</v>
      </c>
      <c r="G35" s="46">
        <f t="shared" ref="G35:G39" si="4">E35-F35</f>
        <v>0</v>
      </c>
      <c r="H35" s="107">
        <v>0</v>
      </c>
      <c r="I35" s="63" t="s">
        <v>264</v>
      </c>
      <c r="J35" s="63" t="s">
        <v>89</v>
      </c>
      <c r="K35" s="98"/>
      <c r="L35" s="122">
        <v>184.6</v>
      </c>
      <c r="M35" s="128">
        <v>59190</v>
      </c>
      <c r="N35" s="198" t="s">
        <v>262</v>
      </c>
    </row>
    <row r="36" spans="1:15" ht="24" customHeight="1" x14ac:dyDescent="0.25">
      <c r="A36" s="163"/>
      <c r="B36" s="224"/>
      <c r="C36" s="110"/>
      <c r="D36" s="15" t="s">
        <v>19</v>
      </c>
      <c r="E36" s="59">
        <v>1750</v>
      </c>
      <c r="F36" s="59">
        <v>1750</v>
      </c>
      <c r="G36" s="46">
        <f t="shared" si="4"/>
        <v>0</v>
      </c>
      <c r="H36" s="107">
        <f t="shared" ref="H36:H38" si="5">F36/E36*100</f>
        <v>100</v>
      </c>
      <c r="I36" s="63" t="s">
        <v>87</v>
      </c>
      <c r="J36" s="63" t="s">
        <v>90</v>
      </c>
      <c r="K36" s="98"/>
      <c r="L36" s="122">
        <v>140</v>
      </c>
      <c r="M36" s="128">
        <v>4</v>
      </c>
      <c r="N36" s="174"/>
      <c r="O36" s="48"/>
    </row>
    <row r="37" spans="1:15" ht="45.75" customHeight="1" x14ac:dyDescent="0.25">
      <c r="A37" s="163"/>
      <c r="B37" s="224"/>
      <c r="C37" s="180"/>
      <c r="D37" s="15" t="s">
        <v>15</v>
      </c>
      <c r="E37" s="59">
        <v>69537.7</v>
      </c>
      <c r="F37" s="59">
        <v>69537.7</v>
      </c>
      <c r="G37" s="46">
        <f t="shared" si="4"/>
        <v>0</v>
      </c>
      <c r="H37" s="107">
        <f t="shared" si="5"/>
        <v>100</v>
      </c>
      <c r="I37" s="63" t="s">
        <v>86</v>
      </c>
      <c r="J37" s="63" t="s">
        <v>91</v>
      </c>
      <c r="K37" s="98"/>
      <c r="L37" s="122">
        <v>124.2</v>
      </c>
      <c r="M37" s="128">
        <v>300</v>
      </c>
      <c r="N37" s="174"/>
      <c r="O37" s="48"/>
    </row>
    <row r="38" spans="1:15" ht="44.25" customHeight="1" x14ac:dyDescent="0.25">
      <c r="A38" s="163"/>
      <c r="B38" s="224"/>
      <c r="C38" s="180"/>
      <c r="D38" s="16" t="s">
        <v>20</v>
      </c>
      <c r="E38" s="59">
        <v>3150</v>
      </c>
      <c r="F38" s="59">
        <v>3150</v>
      </c>
      <c r="G38" s="46">
        <f t="shared" si="4"/>
        <v>0</v>
      </c>
      <c r="H38" s="107">
        <f t="shared" si="5"/>
        <v>100</v>
      </c>
      <c r="I38" s="63" t="s">
        <v>88</v>
      </c>
      <c r="J38" s="63" t="s">
        <v>88</v>
      </c>
      <c r="K38" s="98"/>
      <c r="L38" s="122">
        <v>100</v>
      </c>
      <c r="M38" s="128">
        <v>0</v>
      </c>
      <c r="N38" s="175"/>
    </row>
    <row r="39" spans="1:15" ht="22.5" customHeight="1" x14ac:dyDescent="0.25">
      <c r="A39" s="164"/>
      <c r="B39" s="225"/>
      <c r="C39" s="180"/>
      <c r="D39" s="16" t="s">
        <v>17</v>
      </c>
      <c r="E39" s="59">
        <f>E35+E36+E37+E38</f>
        <v>74437.7</v>
      </c>
      <c r="F39" s="59">
        <f>F35+F36+F37+F38</f>
        <v>74437.7</v>
      </c>
      <c r="G39" s="46">
        <f t="shared" si="4"/>
        <v>0</v>
      </c>
      <c r="H39" s="107">
        <f>F39/E39*100</f>
        <v>100</v>
      </c>
      <c r="I39" s="63"/>
      <c r="J39" s="157"/>
      <c r="K39" s="23"/>
      <c r="L39" s="123"/>
      <c r="M39" s="127"/>
      <c r="N39" s="23"/>
    </row>
    <row r="40" spans="1:15" ht="24" customHeight="1" x14ac:dyDescent="0.25">
      <c r="A40" s="168">
        <v>4</v>
      </c>
      <c r="B40" s="227" t="s">
        <v>92</v>
      </c>
      <c r="C40" s="198">
        <v>2022</v>
      </c>
      <c r="D40" s="15" t="s">
        <v>19</v>
      </c>
      <c r="E40" s="46">
        <v>1049</v>
      </c>
      <c r="F40" s="59">
        <v>59.5</v>
      </c>
      <c r="G40" s="46">
        <f t="shared" ref="G40:G51" si="6">E40-F40</f>
        <v>989.5</v>
      </c>
      <c r="H40" s="107">
        <f t="shared" ref="H40:H51" si="7">F40/E40*100</f>
        <v>5.6720686367969497</v>
      </c>
      <c r="I40" s="116"/>
      <c r="J40" s="116"/>
      <c r="K40" s="221"/>
      <c r="L40" s="200"/>
      <c r="M40" s="200"/>
      <c r="N40" s="198" t="s">
        <v>262</v>
      </c>
      <c r="O40" s="45" t="s">
        <v>98</v>
      </c>
    </row>
    <row r="41" spans="1:15" x14ac:dyDescent="0.25">
      <c r="A41" s="169"/>
      <c r="B41" s="228"/>
      <c r="C41" s="199"/>
      <c r="D41" s="15" t="s">
        <v>15</v>
      </c>
      <c r="E41" s="59">
        <v>16382.4</v>
      </c>
      <c r="F41" s="59">
        <v>16382.4</v>
      </c>
      <c r="G41" s="46">
        <f t="shared" si="6"/>
        <v>0</v>
      </c>
      <c r="H41" s="107">
        <f t="shared" si="7"/>
        <v>100</v>
      </c>
      <c r="I41" s="117"/>
      <c r="J41" s="117"/>
      <c r="K41" s="222"/>
      <c r="L41" s="201"/>
      <c r="M41" s="201"/>
      <c r="N41" s="199"/>
    </row>
    <row r="42" spans="1:15" ht="17.25" customHeight="1" x14ac:dyDescent="0.25">
      <c r="A42" s="169"/>
      <c r="B42" s="228"/>
      <c r="C42" s="199"/>
      <c r="D42" s="179" t="s">
        <v>17</v>
      </c>
      <c r="E42" s="59">
        <f>E40+E41</f>
        <v>17431.400000000001</v>
      </c>
      <c r="F42" s="59">
        <f>F40+F41</f>
        <v>16441.900000000001</v>
      </c>
      <c r="G42" s="46">
        <f t="shared" si="6"/>
        <v>989.5</v>
      </c>
      <c r="H42" s="107">
        <f t="shared" si="7"/>
        <v>94.323462257764717</v>
      </c>
      <c r="I42" s="117"/>
      <c r="J42" s="117"/>
      <c r="K42" s="222"/>
      <c r="L42" s="201"/>
      <c r="M42" s="201"/>
      <c r="N42" s="199"/>
    </row>
    <row r="43" spans="1:15" ht="32.25" hidden="1" customHeight="1" x14ac:dyDescent="0.25">
      <c r="A43" s="169"/>
      <c r="B43" s="229"/>
      <c r="C43" s="199"/>
      <c r="D43" s="181"/>
      <c r="E43" s="59"/>
      <c r="F43" s="59"/>
      <c r="G43" s="46">
        <f t="shared" si="6"/>
        <v>0</v>
      </c>
      <c r="H43" s="107" t="e">
        <f t="shared" si="7"/>
        <v>#DIV/0!</v>
      </c>
      <c r="I43" s="117"/>
      <c r="J43" s="117"/>
      <c r="K43" s="113"/>
      <c r="L43" s="124"/>
      <c r="M43" s="124"/>
      <c r="N43" s="199"/>
    </row>
    <row r="44" spans="1:15" ht="31.5" x14ac:dyDescent="0.25">
      <c r="A44" s="169"/>
      <c r="B44" s="44" t="s">
        <v>99</v>
      </c>
      <c r="C44" s="199"/>
      <c r="D44" s="20" t="s">
        <v>15</v>
      </c>
      <c r="E44" s="60">
        <v>13235.1</v>
      </c>
      <c r="F44" s="60">
        <v>13235.1</v>
      </c>
      <c r="G44" s="61">
        <f t="shared" si="6"/>
        <v>0</v>
      </c>
      <c r="H44" s="49">
        <f t="shared" si="7"/>
        <v>100</v>
      </c>
      <c r="I44" s="63" t="s">
        <v>104</v>
      </c>
      <c r="J44" s="63" t="s">
        <v>105</v>
      </c>
      <c r="K44" s="26"/>
      <c r="L44" s="125">
        <v>100</v>
      </c>
      <c r="M44" s="125">
        <v>0</v>
      </c>
      <c r="N44" s="199"/>
    </row>
    <row r="45" spans="1:15" ht="42" x14ac:dyDescent="0.25">
      <c r="A45" s="169"/>
      <c r="B45" s="44" t="s">
        <v>100</v>
      </c>
      <c r="C45" s="199"/>
      <c r="D45" s="20" t="s">
        <v>15</v>
      </c>
      <c r="E45" s="101">
        <v>1176.4000000000001</v>
      </c>
      <c r="F45" s="101">
        <v>1176.4000000000001</v>
      </c>
      <c r="G45" s="61">
        <f t="shared" si="6"/>
        <v>0</v>
      </c>
      <c r="H45" s="49">
        <f t="shared" si="7"/>
        <v>100</v>
      </c>
      <c r="I45" s="63" t="s">
        <v>106</v>
      </c>
      <c r="J45" s="63" t="s">
        <v>106</v>
      </c>
      <c r="K45" s="26"/>
      <c r="L45" s="125">
        <v>100</v>
      </c>
      <c r="M45" s="125">
        <v>0</v>
      </c>
      <c r="N45" s="199"/>
    </row>
    <row r="46" spans="1:15" ht="53.25" customHeight="1" x14ac:dyDescent="0.25">
      <c r="A46" s="169"/>
      <c r="B46" s="194" t="s">
        <v>101</v>
      </c>
      <c r="C46" s="199"/>
      <c r="D46" s="20" t="s">
        <v>15</v>
      </c>
      <c r="E46" s="148">
        <v>1399.9</v>
      </c>
      <c r="F46" s="148">
        <v>1399.9</v>
      </c>
      <c r="G46" s="149">
        <f t="shared" si="6"/>
        <v>0</v>
      </c>
      <c r="H46" s="150">
        <f t="shared" si="7"/>
        <v>100</v>
      </c>
      <c r="I46" s="230" t="s">
        <v>107</v>
      </c>
      <c r="J46" s="173" t="s">
        <v>94</v>
      </c>
      <c r="K46" s="184"/>
      <c r="L46" s="200">
        <v>100</v>
      </c>
      <c r="M46" s="200">
        <v>0</v>
      </c>
      <c r="N46" s="199"/>
    </row>
    <row r="47" spans="1:15" ht="112.5" customHeight="1" x14ac:dyDescent="0.25">
      <c r="A47" s="169"/>
      <c r="B47" s="195"/>
      <c r="C47" s="199"/>
      <c r="D47" s="20" t="s">
        <v>19</v>
      </c>
      <c r="E47" s="148">
        <v>989.5</v>
      </c>
      <c r="F47" s="148">
        <f>E47</f>
        <v>989.5</v>
      </c>
      <c r="G47" s="149">
        <f t="shared" si="6"/>
        <v>0</v>
      </c>
      <c r="H47" s="150">
        <f t="shared" si="7"/>
        <v>100</v>
      </c>
      <c r="I47" s="231"/>
      <c r="J47" s="175"/>
      <c r="K47" s="186"/>
      <c r="L47" s="202"/>
      <c r="M47" s="202"/>
      <c r="N47" s="199"/>
    </row>
    <row r="48" spans="1:15" ht="42" x14ac:dyDescent="0.25">
      <c r="A48" s="169"/>
      <c r="B48" s="44" t="s">
        <v>102</v>
      </c>
      <c r="C48" s="199"/>
      <c r="D48" s="20" t="s">
        <v>19</v>
      </c>
      <c r="E48" s="101">
        <v>59.5</v>
      </c>
      <c r="F48" s="101">
        <v>59.5</v>
      </c>
      <c r="G48" s="61">
        <f t="shared" si="6"/>
        <v>0</v>
      </c>
      <c r="H48" s="49">
        <f t="shared" si="7"/>
        <v>100</v>
      </c>
      <c r="I48" s="63" t="s">
        <v>93</v>
      </c>
      <c r="J48" s="63" t="s">
        <v>95</v>
      </c>
      <c r="K48" s="26"/>
      <c r="L48" s="125">
        <v>100</v>
      </c>
      <c r="M48" s="125">
        <v>0</v>
      </c>
      <c r="N48" s="199"/>
    </row>
    <row r="49" spans="1:15" ht="55.5" customHeight="1" x14ac:dyDescent="0.25">
      <c r="A49" s="170"/>
      <c r="B49" s="44" t="s">
        <v>103</v>
      </c>
      <c r="C49" s="220"/>
      <c r="D49" s="20" t="s">
        <v>15</v>
      </c>
      <c r="E49" s="103">
        <v>571</v>
      </c>
      <c r="F49" s="103">
        <v>571</v>
      </c>
      <c r="G49" s="61">
        <f t="shared" si="6"/>
        <v>0</v>
      </c>
      <c r="H49" s="49">
        <f t="shared" si="7"/>
        <v>100</v>
      </c>
      <c r="I49" s="116" t="s">
        <v>96</v>
      </c>
      <c r="J49" s="116" t="s">
        <v>97</v>
      </c>
      <c r="K49" s="50"/>
      <c r="L49" s="125">
        <v>100</v>
      </c>
      <c r="M49" s="125">
        <v>0</v>
      </c>
      <c r="N49" s="220"/>
    </row>
    <row r="50" spans="1:15" ht="196.5" customHeight="1" x14ac:dyDescent="0.25">
      <c r="A50" s="168">
        <v>5</v>
      </c>
      <c r="B50" s="227" t="s">
        <v>39</v>
      </c>
      <c r="C50" s="108">
        <v>2022</v>
      </c>
      <c r="D50" s="15" t="s">
        <v>15</v>
      </c>
      <c r="E50" s="59">
        <v>78106.52</v>
      </c>
      <c r="F50" s="59">
        <v>74235.67</v>
      </c>
      <c r="G50" s="46">
        <f t="shared" si="6"/>
        <v>3870.8500000000058</v>
      </c>
      <c r="H50" s="107">
        <f t="shared" si="7"/>
        <v>95.044139720986152</v>
      </c>
      <c r="I50" s="138" t="s">
        <v>108</v>
      </c>
      <c r="J50" s="116" t="s">
        <v>110</v>
      </c>
      <c r="K50" s="252"/>
      <c r="L50" s="200"/>
      <c r="M50" s="200"/>
      <c r="N50" s="199" t="s">
        <v>262</v>
      </c>
      <c r="O50" s="51" t="s">
        <v>98</v>
      </c>
    </row>
    <row r="51" spans="1:15" ht="31.5" customHeight="1" x14ac:dyDescent="0.25">
      <c r="A51" s="170"/>
      <c r="B51" s="229"/>
      <c r="C51" s="110"/>
      <c r="D51" s="15" t="s">
        <v>17</v>
      </c>
      <c r="E51" s="59">
        <f>E50</f>
        <v>78106.52</v>
      </c>
      <c r="F51" s="59">
        <f t="shared" ref="F51" si="8">F50</f>
        <v>74235.67</v>
      </c>
      <c r="G51" s="46">
        <f t="shared" si="6"/>
        <v>3870.8500000000058</v>
      </c>
      <c r="H51" s="107">
        <f t="shared" si="7"/>
        <v>95.044139720986152</v>
      </c>
      <c r="I51" s="140" t="s">
        <v>109</v>
      </c>
      <c r="J51" s="118" t="s">
        <v>111</v>
      </c>
      <c r="K51" s="233"/>
      <c r="L51" s="202"/>
      <c r="M51" s="202"/>
      <c r="N51" s="220"/>
      <c r="O51" s="18"/>
    </row>
    <row r="52" spans="1:15" ht="180" customHeight="1" x14ac:dyDescent="0.25">
      <c r="A52" s="168">
        <v>6</v>
      </c>
      <c r="B52" s="227" t="s">
        <v>38</v>
      </c>
      <c r="C52" s="168">
        <v>2022</v>
      </c>
      <c r="D52" s="15" t="s">
        <v>18</v>
      </c>
      <c r="E52" s="59">
        <v>19534.849999999999</v>
      </c>
      <c r="F52" s="59">
        <v>19534.849999999999</v>
      </c>
      <c r="G52" s="59">
        <f>E52-F52</f>
        <v>0</v>
      </c>
      <c r="H52" s="46">
        <f>F52/E52*100</f>
        <v>100</v>
      </c>
      <c r="I52" s="173" t="s">
        <v>36</v>
      </c>
      <c r="J52" s="173" t="s">
        <v>37</v>
      </c>
      <c r="K52" s="173"/>
      <c r="L52" s="200">
        <v>100</v>
      </c>
      <c r="M52" s="126">
        <v>0</v>
      </c>
      <c r="N52" s="198" t="s">
        <v>262</v>
      </c>
      <c r="O52" s="51" t="s">
        <v>98</v>
      </c>
    </row>
    <row r="53" spans="1:15" ht="44.25" customHeight="1" x14ac:dyDescent="0.25">
      <c r="A53" s="169"/>
      <c r="B53" s="228"/>
      <c r="C53" s="169"/>
      <c r="D53" s="15" t="s">
        <v>19</v>
      </c>
      <c r="E53" s="102">
        <v>110398.67</v>
      </c>
      <c r="F53" s="102">
        <v>110398.67</v>
      </c>
      <c r="G53" s="59">
        <f>E53-F53</f>
        <v>0</v>
      </c>
      <c r="H53" s="46">
        <f>F53/E53*100</f>
        <v>100</v>
      </c>
      <c r="I53" s="174"/>
      <c r="J53" s="174"/>
      <c r="K53" s="174"/>
      <c r="L53" s="201"/>
      <c r="M53" s="124"/>
      <c r="N53" s="199"/>
    </row>
    <row r="54" spans="1:15" ht="43.5" customHeight="1" x14ac:dyDescent="0.25">
      <c r="A54" s="169"/>
      <c r="B54" s="228"/>
      <c r="C54" s="169"/>
      <c r="D54" s="15" t="s">
        <v>15</v>
      </c>
      <c r="E54" s="59">
        <v>596648.53</v>
      </c>
      <c r="F54" s="59">
        <v>575878.57999999996</v>
      </c>
      <c r="G54" s="59">
        <f>E54-F54</f>
        <v>20769.95000000007</v>
      </c>
      <c r="H54" s="46">
        <f>F54/E54*100</f>
        <v>96.518896979432753</v>
      </c>
      <c r="I54" s="174"/>
      <c r="J54" s="174"/>
      <c r="K54" s="174"/>
      <c r="L54" s="201"/>
      <c r="M54" s="201"/>
      <c r="N54" s="199"/>
    </row>
    <row r="55" spans="1:15" ht="409.5" customHeight="1" x14ac:dyDescent="0.25">
      <c r="A55" s="168"/>
      <c r="B55" s="237"/>
      <c r="C55" s="206"/>
      <c r="D55" s="179" t="s">
        <v>17</v>
      </c>
      <c r="E55" s="179">
        <f>E52+E53+E54</f>
        <v>726582.05</v>
      </c>
      <c r="F55" s="179">
        <f>F52+F53+F54</f>
        <v>705812.1</v>
      </c>
      <c r="G55" s="179">
        <f>E55-F55</f>
        <v>20769.95000000007</v>
      </c>
      <c r="H55" s="211">
        <f>F55/E55*100</f>
        <v>97.141417132449106</v>
      </c>
      <c r="I55" s="174"/>
      <c r="J55" s="174"/>
      <c r="K55" s="174"/>
      <c r="L55" s="201"/>
      <c r="M55" s="201"/>
      <c r="N55" s="199"/>
    </row>
    <row r="56" spans="1:15" ht="191.25" customHeight="1" x14ac:dyDescent="0.25">
      <c r="A56" s="169"/>
      <c r="B56" s="238"/>
      <c r="C56" s="207"/>
      <c r="D56" s="181"/>
      <c r="E56" s="181"/>
      <c r="F56" s="181"/>
      <c r="G56" s="181"/>
      <c r="H56" s="213"/>
      <c r="I56" s="174"/>
      <c r="J56" s="175"/>
      <c r="K56" s="175"/>
      <c r="L56" s="202"/>
      <c r="M56" s="202"/>
      <c r="N56" s="220"/>
    </row>
    <row r="57" spans="1:15" ht="51" customHeight="1" x14ac:dyDescent="0.25">
      <c r="A57" s="168">
        <v>7</v>
      </c>
      <c r="B57" s="86" t="s">
        <v>40</v>
      </c>
      <c r="C57" s="108">
        <v>2022</v>
      </c>
      <c r="D57" s="59" t="s">
        <v>15</v>
      </c>
      <c r="E57" s="46">
        <v>0</v>
      </c>
      <c r="F57" s="59">
        <v>0</v>
      </c>
      <c r="G57" s="59">
        <f>E57-F57</f>
        <v>0</v>
      </c>
      <c r="H57" s="107">
        <v>0</v>
      </c>
      <c r="I57" s="116" t="s">
        <v>25</v>
      </c>
      <c r="J57" s="232" t="s">
        <v>41</v>
      </c>
      <c r="K57" s="173" t="s">
        <v>23</v>
      </c>
      <c r="L57" s="187">
        <v>100</v>
      </c>
      <c r="M57" s="187">
        <v>0</v>
      </c>
      <c r="N57" s="198" t="s">
        <v>262</v>
      </c>
      <c r="O57" s="51" t="s">
        <v>112</v>
      </c>
    </row>
    <row r="58" spans="1:15" ht="36" customHeight="1" x14ac:dyDescent="0.25">
      <c r="A58" s="169"/>
      <c r="B58" s="91"/>
      <c r="C58" s="114"/>
      <c r="D58" s="59" t="s">
        <v>19</v>
      </c>
      <c r="E58" s="46">
        <v>50</v>
      </c>
      <c r="F58" s="46">
        <v>50</v>
      </c>
      <c r="G58" s="59">
        <f t="shared" ref="G58:G68" si="9">E58-F58</f>
        <v>0</v>
      </c>
      <c r="H58" s="107">
        <f t="shared" ref="H58:H68" si="10">F58/E58*100</f>
        <v>100</v>
      </c>
      <c r="I58" s="118" t="s">
        <v>26</v>
      </c>
      <c r="J58" s="233"/>
      <c r="K58" s="175"/>
      <c r="L58" s="188"/>
      <c r="M58" s="188"/>
      <c r="N58" s="199"/>
    </row>
    <row r="59" spans="1:15" ht="26.25" customHeight="1" x14ac:dyDescent="0.25">
      <c r="A59" s="169"/>
      <c r="B59" s="92"/>
      <c r="C59" s="115"/>
      <c r="D59" s="59" t="s">
        <v>17</v>
      </c>
      <c r="E59" s="46">
        <f>E57+E58</f>
        <v>50</v>
      </c>
      <c r="F59" s="46">
        <f t="shared" ref="F59" si="11">F57+F58</f>
        <v>50</v>
      </c>
      <c r="G59" s="59">
        <f t="shared" si="9"/>
        <v>0</v>
      </c>
      <c r="H59" s="46">
        <f t="shared" si="10"/>
        <v>100</v>
      </c>
      <c r="I59" s="118"/>
      <c r="J59" s="63"/>
      <c r="K59" s="26"/>
      <c r="L59" s="189"/>
      <c r="M59" s="189"/>
      <c r="N59" s="199"/>
    </row>
    <row r="60" spans="1:15" ht="40.5" customHeight="1" x14ac:dyDescent="0.25">
      <c r="A60" s="168">
        <v>8</v>
      </c>
      <c r="B60" s="227" t="s">
        <v>29</v>
      </c>
      <c r="C60" s="168">
        <v>2022</v>
      </c>
      <c r="D60" s="58" t="s">
        <v>27</v>
      </c>
      <c r="E60" s="64">
        <f>E64+E65+E67</f>
        <v>305000</v>
      </c>
      <c r="F60" s="64">
        <f>F64+F65+F67</f>
        <v>305000</v>
      </c>
      <c r="G60" s="58">
        <f t="shared" si="9"/>
        <v>0</v>
      </c>
      <c r="H60" s="46">
        <f t="shared" si="10"/>
        <v>100</v>
      </c>
      <c r="I60" s="173"/>
      <c r="J60" s="173"/>
      <c r="K60" s="184"/>
      <c r="L60" s="200"/>
      <c r="M60" s="200"/>
      <c r="N60" s="198" t="s">
        <v>262</v>
      </c>
      <c r="O60" s="203" t="s">
        <v>145</v>
      </c>
    </row>
    <row r="61" spans="1:15" ht="26.25" customHeight="1" x14ac:dyDescent="0.25">
      <c r="A61" s="169"/>
      <c r="B61" s="228"/>
      <c r="C61" s="169"/>
      <c r="D61" s="58" t="s">
        <v>28</v>
      </c>
      <c r="E61" s="64">
        <f>E63+E66+E68</f>
        <v>32869.56</v>
      </c>
      <c r="F61" s="64">
        <f>F63+F66+F68</f>
        <v>22389.3</v>
      </c>
      <c r="G61" s="58">
        <f t="shared" si="9"/>
        <v>10480.259999999998</v>
      </c>
      <c r="H61" s="46">
        <f t="shared" si="10"/>
        <v>68.115606050096204</v>
      </c>
      <c r="I61" s="174"/>
      <c r="J61" s="174"/>
      <c r="K61" s="185"/>
      <c r="L61" s="201"/>
      <c r="M61" s="201"/>
      <c r="N61" s="199"/>
      <c r="O61" s="204"/>
    </row>
    <row r="62" spans="1:15" ht="24.75" customHeight="1" x14ac:dyDescent="0.25">
      <c r="A62" s="169"/>
      <c r="B62" s="228"/>
      <c r="C62" s="169"/>
      <c r="D62" s="58" t="s">
        <v>17</v>
      </c>
      <c r="E62" s="64">
        <f>E60+E61</f>
        <v>337869.56</v>
      </c>
      <c r="F62" s="64">
        <f>F60+F61</f>
        <v>327389.3</v>
      </c>
      <c r="G62" s="58">
        <f t="shared" si="9"/>
        <v>10480.260000000009</v>
      </c>
      <c r="H62" s="46">
        <f t="shared" si="10"/>
        <v>96.89813429774496</v>
      </c>
      <c r="I62" s="175"/>
      <c r="J62" s="175"/>
      <c r="K62" s="186"/>
      <c r="L62" s="202"/>
      <c r="M62" s="202"/>
      <c r="N62" s="199"/>
      <c r="O62" s="204"/>
    </row>
    <row r="63" spans="1:15" ht="77.25" customHeight="1" x14ac:dyDescent="0.25">
      <c r="A63" s="57"/>
      <c r="B63" s="44" t="s">
        <v>129</v>
      </c>
      <c r="C63" s="114"/>
      <c r="D63" s="55" t="s">
        <v>28</v>
      </c>
      <c r="E63" s="56">
        <v>6641.12</v>
      </c>
      <c r="F63" s="56">
        <v>0</v>
      </c>
      <c r="G63" s="60">
        <f t="shared" si="9"/>
        <v>6641.12</v>
      </c>
      <c r="H63" s="46">
        <f t="shared" si="10"/>
        <v>0</v>
      </c>
      <c r="I63" s="118" t="s">
        <v>130</v>
      </c>
      <c r="J63" s="118" t="s">
        <v>148</v>
      </c>
      <c r="K63" s="31"/>
      <c r="L63" s="127">
        <v>100</v>
      </c>
      <c r="M63" s="127">
        <v>0</v>
      </c>
      <c r="N63" s="27"/>
      <c r="O63" s="204"/>
    </row>
    <row r="64" spans="1:15" ht="137.25" customHeight="1" x14ac:dyDescent="0.25">
      <c r="A64" s="57"/>
      <c r="B64" s="44" t="s">
        <v>131</v>
      </c>
      <c r="C64" s="114"/>
      <c r="D64" s="55" t="s">
        <v>27</v>
      </c>
      <c r="E64" s="56">
        <v>115481.16</v>
      </c>
      <c r="F64" s="56">
        <v>115481.16</v>
      </c>
      <c r="G64" s="60">
        <f t="shared" si="9"/>
        <v>0</v>
      </c>
      <c r="H64" s="61">
        <f t="shared" si="10"/>
        <v>100</v>
      </c>
      <c r="I64" s="118" t="s">
        <v>132</v>
      </c>
      <c r="J64" s="63" t="s">
        <v>144</v>
      </c>
      <c r="K64" s="31"/>
      <c r="L64" s="127">
        <v>100</v>
      </c>
      <c r="M64" s="127">
        <v>0</v>
      </c>
      <c r="N64" s="27"/>
      <c r="O64" s="204"/>
    </row>
    <row r="65" spans="1:18" ht="33" customHeight="1" x14ac:dyDescent="0.25">
      <c r="A65" s="57"/>
      <c r="B65" s="194" t="s">
        <v>133</v>
      </c>
      <c r="C65" s="114"/>
      <c r="D65" s="55" t="s">
        <v>27</v>
      </c>
      <c r="E65" s="56">
        <v>182023.94</v>
      </c>
      <c r="F65" s="56">
        <v>182023.94</v>
      </c>
      <c r="G65" s="60">
        <f t="shared" si="9"/>
        <v>0</v>
      </c>
      <c r="H65" s="61">
        <f t="shared" si="10"/>
        <v>100</v>
      </c>
      <c r="I65" s="173" t="s">
        <v>134</v>
      </c>
      <c r="J65" s="173" t="s">
        <v>143</v>
      </c>
      <c r="K65" s="184"/>
      <c r="L65" s="196">
        <v>100</v>
      </c>
      <c r="M65" s="196">
        <v>0</v>
      </c>
      <c r="N65" s="243"/>
      <c r="O65" s="204"/>
    </row>
    <row r="66" spans="1:18" ht="42.75" customHeight="1" x14ac:dyDescent="0.25">
      <c r="A66" s="57"/>
      <c r="B66" s="195"/>
      <c r="C66" s="114"/>
      <c r="D66" s="55" t="s">
        <v>28</v>
      </c>
      <c r="E66" s="56">
        <v>11289.5</v>
      </c>
      <c r="F66" s="36">
        <v>7926.7</v>
      </c>
      <c r="G66" s="60">
        <f t="shared" si="9"/>
        <v>3362.8</v>
      </c>
      <c r="H66" s="61">
        <f t="shared" si="10"/>
        <v>70.213029806457328</v>
      </c>
      <c r="I66" s="175"/>
      <c r="J66" s="175"/>
      <c r="K66" s="186"/>
      <c r="L66" s="197"/>
      <c r="M66" s="197"/>
      <c r="N66" s="245"/>
      <c r="O66" s="204"/>
    </row>
    <row r="67" spans="1:18" ht="134.25" customHeight="1" x14ac:dyDescent="0.25">
      <c r="A67" s="57"/>
      <c r="B67" s="44" t="s">
        <v>135</v>
      </c>
      <c r="C67" s="114"/>
      <c r="D67" s="55" t="s">
        <v>27</v>
      </c>
      <c r="E67" s="56">
        <v>7494.9</v>
      </c>
      <c r="F67" s="56">
        <v>7494.9</v>
      </c>
      <c r="G67" s="60">
        <f t="shared" si="9"/>
        <v>0</v>
      </c>
      <c r="H67" s="61">
        <f t="shared" si="10"/>
        <v>100</v>
      </c>
      <c r="I67" s="118" t="s">
        <v>136</v>
      </c>
      <c r="J67" s="63" t="s">
        <v>146</v>
      </c>
      <c r="K67" s="112"/>
      <c r="L67" s="127">
        <v>100</v>
      </c>
      <c r="M67" s="127">
        <v>0</v>
      </c>
      <c r="N67" s="52"/>
      <c r="O67" s="204"/>
    </row>
    <row r="68" spans="1:18" ht="138" customHeight="1" x14ac:dyDescent="0.25">
      <c r="A68" s="57"/>
      <c r="B68" s="44" t="s">
        <v>137</v>
      </c>
      <c r="C68" s="114"/>
      <c r="D68" s="55" t="s">
        <v>28</v>
      </c>
      <c r="E68" s="61">
        <v>14938.94</v>
      </c>
      <c r="F68" s="36">
        <v>14462.6</v>
      </c>
      <c r="G68" s="60">
        <f t="shared" si="9"/>
        <v>476.34000000000015</v>
      </c>
      <c r="H68" s="61">
        <f t="shared" si="10"/>
        <v>96.811420355125605</v>
      </c>
      <c r="I68" s="63" t="s">
        <v>138</v>
      </c>
      <c r="J68" s="63" t="s">
        <v>147</v>
      </c>
      <c r="K68" s="112"/>
      <c r="L68" s="127">
        <v>100</v>
      </c>
      <c r="M68" s="127">
        <v>0</v>
      </c>
      <c r="N68" s="52"/>
      <c r="O68" s="51" t="s">
        <v>149</v>
      </c>
    </row>
    <row r="69" spans="1:18" ht="33.75" customHeight="1" x14ac:dyDescent="0.25">
      <c r="A69" s="57"/>
      <c r="B69" s="194"/>
      <c r="C69" s="114"/>
      <c r="D69" s="208"/>
      <c r="E69" s="211"/>
      <c r="F69" s="214"/>
      <c r="G69" s="208"/>
      <c r="H69" s="191"/>
      <c r="I69" s="63" t="s">
        <v>139</v>
      </c>
      <c r="J69" s="63" t="s">
        <v>139</v>
      </c>
      <c r="K69" s="112"/>
      <c r="L69" s="122">
        <v>100</v>
      </c>
      <c r="M69" s="128">
        <v>0</v>
      </c>
      <c r="N69" s="52"/>
      <c r="O69" s="28"/>
    </row>
    <row r="70" spans="1:18" ht="42" customHeight="1" x14ac:dyDescent="0.25">
      <c r="A70" s="57"/>
      <c r="B70" s="205"/>
      <c r="C70" s="114"/>
      <c r="D70" s="209"/>
      <c r="E70" s="212"/>
      <c r="F70" s="215"/>
      <c r="G70" s="209"/>
      <c r="H70" s="192"/>
      <c r="I70" s="63" t="s">
        <v>140</v>
      </c>
      <c r="J70" s="63" t="s">
        <v>140</v>
      </c>
      <c r="K70" s="112"/>
      <c r="L70" s="122">
        <v>100</v>
      </c>
      <c r="M70" s="128">
        <v>0</v>
      </c>
      <c r="N70" s="52"/>
      <c r="O70" s="28"/>
    </row>
    <row r="71" spans="1:18" ht="32.25" customHeight="1" x14ac:dyDescent="0.25">
      <c r="A71" s="57"/>
      <c r="B71" s="205"/>
      <c r="C71" s="114"/>
      <c r="D71" s="209"/>
      <c r="E71" s="212"/>
      <c r="F71" s="215"/>
      <c r="G71" s="209"/>
      <c r="H71" s="192"/>
      <c r="I71" s="63" t="s">
        <v>141</v>
      </c>
      <c r="J71" s="63" t="s">
        <v>141</v>
      </c>
      <c r="K71" s="112"/>
      <c r="L71" s="122">
        <v>100</v>
      </c>
      <c r="M71" s="128">
        <v>0</v>
      </c>
      <c r="N71" s="52"/>
      <c r="O71" s="28"/>
    </row>
    <row r="72" spans="1:18" ht="60" customHeight="1" x14ac:dyDescent="0.25">
      <c r="A72" s="57"/>
      <c r="B72" s="195"/>
      <c r="C72" s="114"/>
      <c r="D72" s="210"/>
      <c r="E72" s="213"/>
      <c r="F72" s="216"/>
      <c r="G72" s="210"/>
      <c r="H72" s="193"/>
      <c r="I72" s="116" t="s">
        <v>142</v>
      </c>
      <c r="J72" s="116" t="s">
        <v>142</v>
      </c>
      <c r="K72" s="112"/>
      <c r="L72" s="122">
        <v>100</v>
      </c>
      <c r="M72" s="128">
        <v>0</v>
      </c>
      <c r="N72" s="52"/>
      <c r="O72" s="28"/>
    </row>
    <row r="73" spans="1:18" ht="93" customHeight="1" x14ac:dyDescent="0.25">
      <c r="A73" s="21">
        <v>9</v>
      </c>
      <c r="B73" s="86" t="s">
        <v>30</v>
      </c>
      <c r="C73" s="108">
        <v>2022</v>
      </c>
      <c r="D73" s="46" t="s">
        <v>18</v>
      </c>
      <c r="E73" s="46">
        <f>E77+E80+E83</f>
        <v>105927.56</v>
      </c>
      <c r="F73" s="46">
        <v>105927.56</v>
      </c>
      <c r="G73" s="58">
        <f t="shared" ref="G73:G95" si="12">E73-F73</f>
        <v>0</v>
      </c>
      <c r="H73" s="107">
        <f t="shared" ref="H73:H95" si="13">F73/E73*100</f>
        <v>100</v>
      </c>
      <c r="I73" s="138" t="s">
        <v>154</v>
      </c>
      <c r="J73" s="116" t="s">
        <v>267</v>
      </c>
      <c r="K73" s="173"/>
      <c r="L73" s="187">
        <v>100</v>
      </c>
      <c r="M73" s="187">
        <v>0</v>
      </c>
      <c r="N73" s="198" t="s">
        <v>262</v>
      </c>
      <c r="O73" s="182" t="s">
        <v>157</v>
      </c>
      <c r="P73" s="183"/>
      <c r="Q73" s="183"/>
      <c r="R73" s="183"/>
    </row>
    <row r="74" spans="1:18" ht="39.75" customHeight="1" x14ac:dyDescent="0.25">
      <c r="A74" s="22"/>
      <c r="B74" s="93"/>
      <c r="C74" s="114"/>
      <c r="D74" s="46" t="s">
        <v>19</v>
      </c>
      <c r="E74" s="46">
        <f>E78+E81+E84</f>
        <v>2161.7780000000002</v>
      </c>
      <c r="F74" s="46">
        <v>2161.7779999999998</v>
      </c>
      <c r="G74" s="58">
        <f t="shared" si="12"/>
        <v>0</v>
      </c>
      <c r="H74" s="107">
        <f t="shared" si="13"/>
        <v>99.999999999999972</v>
      </c>
      <c r="I74" s="139" t="s">
        <v>155</v>
      </c>
      <c r="J74" s="117" t="s">
        <v>268</v>
      </c>
      <c r="K74" s="174"/>
      <c r="L74" s="188"/>
      <c r="M74" s="188"/>
      <c r="N74" s="199"/>
      <c r="O74" s="182"/>
      <c r="P74" s="183"/>
      <c r="Q74" s="183"/>
      <c r="R74" s="183"/>
    </row>
    <row r="75" spans="1:18" ht="93.75" customHeight="1" x14ac:dyDescent="0.25">
      <c r="A75" s="169"/>
      <c r="B75" s="94"/>
      <c r="C75" s="114"/>
      <c r="D75" s="46" t="s">
        <v>28</v>
      </c>
      <c r="E75" s="46">
        <f>E79+E82+E85</f>
        <v>792</v>
      </c>
      <c r="F75" s="46">
        <v>792</v>
      </c>
      <c r="G75" s="58">
        <f t="shared" si="12"/>
        <v>0</v>
      </c>
      <c r="H75" s="107">
        <f t="shared" si="13"/>
        <v>100</v>
      </c>
      <c r="I75" s="140" t="s">
        <v>156</v>
      </c>
      <c r="J75" s="151" t="s">
        <v>156</v>
      </c>
      <c r="K75" s="175"/>
      <c r="L75" s="189"/>
      <c r="M75" s="189"/>
      <c r="N75" s="199"/>
      <c r="O75" s="182"/>
      <c r="P75" s="183"/>
      <c r="Q75" s="183"/>
      <c r="R75" s="183"/>
    </row>
    <row r="76" spans="1:18" ht="28.5" customHeight="1" x14ac:dyDescent="0.25">
      <c r="A76" s="169"/>
      <c r="B76" s="95"/>
      <c r="C76" s="115"/>
      <c r="D76" s="58" t="s">
        <v>17</v>
      </c>
      <c r="E76" s="58">
        <f>E73+E74+E75</f>
        <v>108881.338</v>
      </c>
      <c r="F76" s="58">
        <f>F73+F74+F75</f>
        <v>108881.338</v>
      </c>
      <c r="G76" s="58">
        <f t="shared" si="12"/>
        <v>0</v>
      </c>
      <c r="H76" s="46">
        <f t="shared" si="13"/>
        <v>100</v>
      </c>
      <c r="I76" s="151"/>
      <c r="J76" s="151"/>
      <c r="K76" s="26"/>
      <c r="L76" s="122">
        <v>100</v>
      </c>
      <c r="M76" s="128">
        <v>0</v>
      </c>
      <c r="N76" s="220"/>
      <c r="O76" s="182"/>
      <c r="P76" s="183"/>
      <c r="Q76" s="183"/>
      <c r="R76" s="183"/>
    </row>
    <row r="77" spans="1:18" ht="26.25" customHeight="1" x14ac:dyDescent="0.25">
      <c r="A77" s="169"/>
      <c r="B77" s="194" t="s">
        <v>153</v>
      </c>
      <c r="C77" s="206"/>
      <c r="D77" s="56" t="s">
        <v>18</v>
      </c>
      <c r="E77" s="61">
        <v>79507.08</v>
      </c>
      <c r="F77" s="61">
        <v>79507.08</v>
      </c>
      <c r="G77" s="60">
        <f t="shared" si="12"/>
        <v>0</v>
      </c>
      <c r="H77" s="61">
        <f t="shared" si="13"/>
        <v>100</v>
      </c>
      <c r="I77" s="174" t="s">
        <v>164</v>
      </c>
      <c r="J77" s="174" t="s">
        <v>269</v>
      </c>
      <c r="K77" s="185"/>
      <c r="L77" s="187">
        <v>100</v>
      </c>
      <c r="M77" s="187">
        <v>0</v>
      </c>
      <c r="N77" s="198"/>
      <c r="O77" s="182"/>
      <c r="P77" s="183"/>
      <c r="Q77" s="183"/>
      <c r="R77" s="183"/>
    </row>
    <row r="78" spans="1:18" ht="25.5" customHeight="1" x14ac:dyDescent="0.25">
      <c r="A78" s="169"/>
      <c r="B78" s="205"/>
      <c r="C78" s="206"/>
      <c r="D78" s="56" t="s">
        <v>19</v>
      </c>
      <c r="E78" s="61">
        <v>1622.59</v>
      </c>
      <c r="F78" s="61">
        <v>1622.59</v>
      </c>
      <c r="G78" s="60">
        <f t="shared" si="12"/>
        <v>0</v>
      </c>
      <c r="H78" s="61">
        <f t="shared" si="13"/>
        <v>100</v>
      </c>
      <c r="I78" s="174"/>
      <c r="J78" s="174"/>
      <c r="K78" s="185"/>
      <c r="L78" s="188"/>
      <c r="M78" s="188"/>
      <c r="N78" s="199"/>
      <c r="O78" s="182"/>
      <c r="P78" s="183"/>
      <c r="Q78" s="183"/>
      <c r="R78" s="183"/>
    </row>
    <row r="79" spans="1:18" ht="20.25" customHeight="1" x14ac:dyDescent="0.25">
      <c r="A79" s="169"/>
      <c r="B79" s="195"/>
      <c r="C79" s="207"/>
      <c r="D79" s="56" t="s">
        <v>28</v>
      </c>
      <c r="E79" s="61">
        <v>0</v>
      </c>
      <c r="F79" s="61">
        <v>0</v>
      </c>
      <c r="G79" s="60">
        <f t="shared" si="12"/>
        <v>0</v>
      </c>
      <c r="H79" s="61">
        <v>0</v>
      </c>
      <c r="I79" s="175"/>
      <c r="J79" s="175"/>
      <c r="K79" s="186"/>
      <c r="L79" s="189"/>
      <c r="M79" s="189"/>
      <c r="N79" s="199"/>
      <c r="O79" s="182"/>
      <c r="P79" s="183"/>
      <c r="Q79" s="183"/>
      <c r="R79" s="183"/>
    </row>
    <row r="80" spans="1:18" ht="21" customHeight="1" x14ac:dyDescent="0.25">
      <c r="A80" s="169"/>
      <c r="B80" s="240" t="s">
        <v>150</v>
      </c>
      <c r="C80" s="239"/>
      <c r="D80" s="56" t="s">
        <v>18</v>
      </c>
      <c r="E80" s="61">
        <v>19362.09</v>
      </c>
      <c r="F80" s="61">
        <v>19362.09</v>
      </c>
      <c r="G80" s="60">
        <f t="shared" si="12"/>
        <v>0</v>
      </c>
      <c r="H80" s="61">
        <f t="shared" si="13"/>
        <v>100</v>
      </c>
      <c r="I80" s="173" t="s">
        <v>163</v>
      </c>
      <c r="J80" s="173" t="s">
        <v>158</v>
      </c>
      <c r="K80" s="184"/>
      <c r="L80" s="187">
        <v>100</v>
      </c>
      <c r="M80" s="187">
        <v>0</v>
      </c>
      <c r="N80" s="199"/>
      <c r="O80" s="182"/>
      <c r="P80" s="183"/>
      <c r="Q80" s="183"/>
      <c r="R80" s="183"/>
    </row>
    <row r="81" spans="1:18" ht="21" x14ac:dyDescent="0.25">
      <c r="A81" s="169"/>
      <c r="B81" s="240"/>
      <c r="C81" s="206"/>
      <c r="D81" s="56" t="s">
        <v>19</v>
      </c>
      <c r="E81" s="61">
        <v>395.14</v>
      </c>
      <c r="F81" s="61">
        <v>395.14</v>
      </c>
      <c r="G81" s="60">
        <f t="shared" si="12"/>
        <v>0</v>
      </c>
      <c r="H81" s="61">
        <f t="shared" si="13"/>
        <v>100</v>
      </c>
      <c r="I81" s="174"/>
      <c r="J81" s="174"/>
      <c r="K81" s="185"/>
      <c r="L81" s="188"/>
      <c r="M81" s="188"/>
      <c r="N81" s="199"/>
      <c r="O81" s="182"/>
      <c r="P81" s="183"/>
      <c r="Q81" s="183"/>
      <c r="R81" s="183"/>
    </row>
    <row r="82" spans="1:18" ht="19.5" customHeight="1" x14ac:dyDescent="0.25">
      <c r="A82" s="169"/>
      <c r="B82" s="240"/>
      <c r="C82" s="206"/>
      <c r="D82" s="56" t="s">
        <v>28</v>
      </c>
      <c r="E82" s="61">
        <v>0</v>
      </c>
      <c r="F82" s="61">
        <v>0</v>
      </c>
      <c r="G82" s="60">
        <f t="shared" si="12"/>
        <v>0</v>
      </c>
      <c r="H82" s="61">
        <v>0</v>
      </c>
      <c r="I82" s="175"/>
      <c r="J82" s="175"/>
      <c r="K82" s="186"/>
      <c r="L82" s="189"/>
      <c r="M82" s="189"/>
      <c r="N82" s="199"/>
      <c r="O82" s="182"/>
      <c r="P82" s="183"/>
      <c r="Q82" s="183"/>
      <c r="R82" s="183"/>
    </row>
    <row r="83" spans="1:18" ht="29.25" customHeight="1" x14ac:dyDescent="0.25">
      <c r="A83" s="169"/>
      <c r="B83" s="235" t="s">
        <v>151</v>
      </c>
      <c r="C83" s="114"/>
      <c r="D83" s="56" t="s">
        <v>18</v>
      </c>
      <c r="E83" s="61">
        <v>7058.39</v>
      </c>
      <c r="F83" s="61">
        <v>7058.39</v>
      </c>
      <c r="G83" s="60">
        <f t="shared" si="12"/>
        <v>0</v>
      </c>
      <c r="H83" s="61">
        <f t="shared" si="13"/>
        <v>100</v>
      </c>
      <c r="I83" s="173" t="s">
        <v>162</v>
      </c>
      <c r="J83" s="173" t="s">
        <v>159</v>
      </c>
      <c r="K83" s="184"/>
      <c r="L83" s="190">
        <v>100</v>
      </c>
      <c r="M83" s="190">
        <v>0</v>
      </c>
      <c r="N83" s="199"/>
      <c r="O83" s="182"/>
      <c r="P83" s="183"/>
      <c r="Q83" s="183"/>
      <c r="R83" s="183"/>
    </row>
    <row r="84" spans="1:18" ht="78.75" customHeight="1" x14ac:dyDescent="0.25">
      <c r="A84" s="169"/>
      <c r="B84" s="236"/>
      <c r="C84" s="115"/>
      <c r="D84" s="56" t="s">
        <v>19</v>
      </c>
      <c r="E84" s="61">
        <v>144.048</v>
      </c>
      <c r="F84" s="61">
        <v>144.048</v>
      </c>
      <c r="G84" s="60">
        <f t="shared" si="12"/>
        <v>0</v>
      </c>
      <c r="H84" s="61">
        <f t="shared" si="13"/>
        <v>100</v>
      </c>
      <c r="I84" s="175"/>
      <c r="J84" s="175"/>
      <c r="K84" s="186"/>
      <c r="L84" s="190"/>
      <c r="M84" s="190"/>
      <c r="N84" s="199"/>
      <c r="O84" s="182"/>
      <c r="P84" s="183"/>
      <c r="Q84" s="183"/>
      <c r="R84" s="183"/>
    </row>
    <row r="85" spans="1:18" ht="178.5" customHeight="1" x14ac:dyDescent="0.25">
      <c r="A85" s="169"/>
      <c r="B85" s="88" t="s">
        <v>152</v>
      </c>
      <c r="C85" s="115"/>
      <c r="D85" s="56" t="s">
        <v>28</v>
      </c>
      <c r="E85" s="61">
        <v>792</v>
      </c>
      <c r="F85" s="61">
        <v>792</v>
      </c>
      <c r="G85" s="60">
        <f t="shared" si="12"/>
        <v>0</v>
      </c>
      <c r="H85" s="61">
        <f t="shared" si="13"/>
        <v>100</v>
      </c>
      <c r="I85" s="63" t="s">
        <v>161</v>
      </c>
      <c r="J85" s="63" t="s">
        <v>160</v>
      </c>
      <c r="K85" s="26"/>
      <c r="L85" s="122">
        <v>100</v>
      </c>
      <c r="M85" s="128">
        <v>0</v>
      </c>
      <c r="N85" s="220"/>
      <c r="O85" s="182"/>
      <c r="P85" s="183"/>
      <c r="Q85" s="183"/>
      <c r="R85" s="183"/>
    </row>
    <row r="86" spans="1:18" ht="40.5" customHeight="1" x14ac:dyDescent="0.25">
      <c r="A86" s="168">
        <v>10</v>
      </c>
      <c r="B86" s="89" t="s">
        <v>178</v>
      </c>
      <c r="C86" s="168">
        <v>2022</v>
      </c>
      <c r="D86" s="58" t="s">
        <v>28</v>
      </c>
      <c r="E86" s="46">
        <f>E87+E88+E89+E90+E91</f>
        <v>13896.84</v>
      </c>
      <c r="F86" s="58">
        <v>13463.5</v>
      </c>
      <c r="G86" s="58">
        <f t="shared" si="12"/>
        <v>433.34000000000015</v>
      </c>
      <c r="H86" s="46">
        <f t="shared" si="13"/>
        <v>96.881737143120304</v>
      </c>
      <c r="I86" s="63"/>
      <c r="J86" s="63"/>
      <c r="K86" s="63"/>
      <c r="L86" s="129"/>
      <c r="M86" s="128"/>
      <c r="N86" s="59" t="s">
        <v>262</v>
      </c>
      <c r="O86" s="165" t="s">
        <v>256</v>
      </c>
      <c r="P86" s="166"/>
      <c r="Q86" s="166"/>
      <c r="R86" s="166"/>
    </row>
    <row r="87" spans="1:18" ht="76.5" customHeight="1" x14ac:dyDescent="0.25">
      <c r="A87" s="169"/>
      <c r="B87" s="88" t="s">
        <v>165</v>
      </c>
      <c r="C87" s="169"/>
      <c r="D87" s="55" t="s">
        <v>28</v>
      </c>
      <c r="E87" s="61">
        <v>7200</v>
      </c>
      <c r="F87" s="60">
        <v>6890.7</v>
      </c>
      <c r="G87" s="60">
        <f t="shared" si="12"/>
        <v>309.30000000000018</v>
      </c>
      <c r="H87" s="61">
        <f t="shared" si="13"/>
        <v>95.704166666666666</v>
      </c>
      <c r="I87" s="63" t="s">
        <v>170</v>
      </c>
      <c r="J87" s="63" t="s">
        <v>176</v>
      </c>
      <c r="K87" s="63"/>
      <c r="L87" s="122">
        <v>100</v>
      </c>
      <c r="M87" s="128">
        <v>0</v>
      </c>
      <c r="N87" s="27"/>
      <c r="O87" s="167"/>
      <c r="P87" s="166"/>
      <c r="Q87" s="166"/>
      <c r="R87" s="166"/>
    </row>
    <row r="88" spans="1:18" ht="95.25" customHeight="1" x14ac:dyDescent="0.25">
      <c r="A88" s="169"/>
      <c r="B88" s="88" t="s">
        <v>166</v>
      </c>
      <c r="C88" s="169"/>
      <c r="D88" s="55" t="s">
        <v>28</v>
      </c>
      <c r="E88" s="61">
        <v>5423.85</v>
      </c>
      <c r="F88" s="60">
        <v>5299.75</v>
      </c>
      <c r="G88" s="60">
        <f t="shared" si="12"/>
        <v>124.10000000000036</v>
      </c>
      <c r="H88" s="61">
        <f t="shared" si="13"/>
        <v>97.711957373452435</v>
      </c>
      <c r="I88" s="63" t="s">
        <v>171</v>
      </c>
      <c r="J88" s="63" t="s">
        <v>257</v>
      </c>
      <c r="K88" s="63"/>
      <c r="L88" s="122">
        <v>100</v>
      </c>
      <c r="M88" s="128">
        <v>0</v>
      </c>
      <c r="N88" s="27"/>
      <c r="O88" s="167"/>
      <c r="P88" s="166"/>
      <c r="Q88" s="166"/>
      <c r="R88" s="166"/>
    </row>
    <row r="89" spans="1:18" ht="42.75" customHeight="1" x14ac:dyDescent="0.25">
      <c r="A89" s="169"/>
      <c r="B89" s="88" t="s">
        <v>167</v>
      </c>
      <c r="C89" s="169"/>
      <c r="D89" s="55" t="s">
        <v>28</v>
      </c>
      <c r="E89" s="61">
        <v>982.99</v>
      </c>
      <c r="F89" s="61">
        <v>982.99</v>
      </c>
      <c r="G89" s="60">
        <f t="shared" si="12"/>
        <v>0</v>
      </c>
      <c r="H89" s="61">
        <f t="shared" si="13"/>
        <v>100</v>
      </c>
      <c r="I89" s="63" t="s">
        <v>172</v>
      </c>
      <c r="J89" s="63" t="s">
        <v>177</v>
      </c>
      <c r="K89" s="63"/>
      <c r="L89" s="122">
        <v>100</v>
      </c>
      <c r="M89" s="128">
        <v>0</v>
      </c>
      <c r="N89" s="27"/>
      <c r="O89" s="167"/>
      <c r="P89" s="166"/>
      <c r="Q89" s="166"/>
      <c r="R89" s="166"/>
    </row>
    <row r="90" spans="1:18" ht="82.5" customHeight="1" x14ac:dyDescent="0.25">
      <c r="A90" s="169"/>
      <c r="B90" s="88" t="s">
        <v>168</v>
      </c>
      <c r="C90" s="169"/>
      <c r="D90" s="55" t="s">
        <v>28</v>
      </c>
      <c r="E90" s="61">
        <v>190</v>
      </c>
      <c r="F90" s="61">
        <v>190</v>
      </c>
      <c r="G90" s="60">
        <f t="shared" si="12"/>
        <v>0</v>
      </c>
      <c r="H90" s="61">
        <f t="shared" si="13"/>
        <v>100</v>
      </c>
      <c r="I90" s="63" t="s">
        <v>173</v>
      </c>
      <c r="J90" s="63" t="s">
        <v>175</v>
      </c>
      <c r="K90" s="63"/>
      <c r="L90" s="122">
        <v>100</v>
      </c>
      <c r="M90" s="128">
        <v>0</v>
      </c>
      <c r="N90" s="27"/>
      <c r="O90" s="167"/>
      <c r="P90" s="166"/>
      <c r="Q90" s="166"/>
      <c r="R90" s="166"/>
    </row>
    <row r="91" spans="1:18" ht="96.75" customHeight="1" x14ac:dyDescent="0.25">
      <c r="A91" s="170"/>
      <c r="B91" s="88" t="s">
        <v>169</v>
      </c>
      <c r="C91" s="170"/>
      <c r="D91" s="55" t="s">
        <v>28</v>
      </c>
      <c r="E91" s="61">
        <v>100</v>
      </c>
      <c r="F91" s="61">
        <v>100</v>
      </c>
      <c r="G91" s="60">
        <f t="shared" si="12"/>
        <v>0</v>
      </c>
      <c r="H91" s="61">
        <f t="shared" si="13"/>
        <v>100</v>
      </c>
      <c r="I91" s="63" t="s">
        <v>174</v>
      </c>
      <c r="J91" s="63" t="s">
        <v>258</v>
      </c>
      <c r="K91" s="63"/>
      <c r="L91" s="122">
        <v>100</v>
      </c>
      <c r="M91" s="128">
        <v>0</v>
      </c>
      <c r="N91" s="27"/>
      <c r="O91" s="167"/>
      <c r="P91" s="166"/>
      <c r="Q91" s="166"/>
      <c r="R91" s="166"/>
    </row>
    <row r="92" spans="1:18" ht="60" customHeight="1" x14ac:dyDescent="0.25">
      <c r="A92" s="168">
        <v>11</v>
      </c>
      <c r="B92" s="87" t="s">
        <v>31</v>
      </c>
      <c r="C92" s="168">
        <v>2022</v>
      </c>
      <c r="D92" s="58" t="s">
        <v>28</v>
      </c>
      <c r="E92" s="46">
        <f>E93+E94+E95</f>
        <v>66068.5</v>
      </c>
      <c r="F92" s="46">
        <v>64192</v>
      </c>
      <c r="G92" s="59">
        <f t="shared" si="12"/>
        <v>1876.5</v>
      </c>
      <c r="H92" s="46">
        <f t="shared" si="13"/>
        <v>97.159766000438935</v>
      </c>
      <c r="I92" s="158"/>
      <c r="J92" s="63"/>
      <c r="K92" s="63"/>
      <c r="L92" s="135"/>
      <c r="M92" s="65"/>
      <c r="N92" s="59" t="s">
        <v>262</v>
      </c>
      <c r="O92" s="71" t="s">
        <v>184</v>
      </c>
      <c r="P92" s="67"/>
      <c r="Q92" s="67"/>
      <c r="R92" s="67"/>
    </row>
    <row r="93" spans="1:18" ht="76.5" customHeight="1" x14ac:dyDescent="0.25">
      <c r="A93" s="169"/>
      <c r="B93" s="88" t="s">
        <v>179</v>
      </c>
      <c r="C93" s="169"/>
      <c r="D93" s="55" t="s">
        <v>28</v>
      </c>
      <c r="E93" s="56">
        <v>19904.7</v>
      </c>
      <c r="F93" s="61">
        <v>19904.7</v>
      </c>
      <c r="G93" s="59">
        <f t="shared" si="12"/>
        <v>0</v>
      </c>
      <c r="H93" s="61">
        <f t="shared" si="13"/>
        <v>100</v>
      </c>
      <c r="I93" s="171" t="s">
        <v>182</v>
      </c>
      <c r="J93" s="173" t="s">
        <v>183</v>
      </c>
      <c r="K93" s="63"/>
      <c r="L93" s="122">
        <v>100</v>
      </c>
      <c r="M93" s="128">
        <v>0</v>
      </c>
      <c r="N93" s="27"/>
      <c r="O93" s="67"/>
      <c r="P93" s="67"/>
      <c r="Q93" s="67"/>
      <c r="R93" s="67"/>
    </row>
    <row r="94" spans="1:18" ht="59.25" customHeight="1" x14ac:dyDescent="0.25">
      <c r="A94" s="169"/>
      <c r="B94" s="88" t="s">
        <v>180</v>
      </c>
      <c r="C94" s="169"/>
      <c r="D94" s="55" t="s">
        <v>28</v>
      </c>
      <c r="E94" s="56">
        <v>19644.5</v>
      </c>
      <c r="F94" s="61">
        <v>19644.5</v>
      </c>
      <c r="G94" s="59">
        <f t="shared" si="12"/>
        <v>0</v>
      </c>
      <c r="H94" s="61">
        <f t="shared" si="13"/>
        <v>100</v>
      </c>
      <c r="I94" s="171"/>
      <c r="J94" s="174"/>
      <c r="K94" s="63"/>
      <c r="L94" s="122">
        <v>100</v>
      </c>
      <c r="M94" s="128">
        <v>0</v>
      </c>
      <c r="N94" s="27"/>
      <c r="O94" s="67"/>
      <c r="P94" s="67"/>
      <c r="Q94" s="67"/>
      <c r="R94" s="67"/>
    </row>
    <row r="95" spans="1:18" ht="72" customHeight="1" x14ac:dyDescent="0.25">
      <c r="A95" s="170"/>
      <c r="B95" s="88" t="s">
        <v>181</v>
      </c>
      <c r="C95" s="170"/>
      <c r="D95" s="55" t="s">
        <v>28</v>
      </c>
      <c r="E95" s="61">
        <v>26519.3</v>
      </c>
      <c r="F95" s="60">
        <v>24642.79</v>
      </c>
      <c r="G95" s="60">
        <f t="shared" si="12"/>
        <v>1876.5099999999984</v>
      </c>
      <c r="H95" s="61">
        <f t="shared" si="13"/>
        <v>92.923983664727203</v>
      </c>
      <c r="I95" s="172"/>
      <c r="J95" s="175"/>
      <c r="K95" s="23"/>
      <c r="L95" s="122">
        <v>100</v>
      </c>
      <c r="M95" s="128">
        <v>0</v>
      </c>
      <c r="N95" s="32"/>
    </row>
    <row r="96" spans="1:18" ht="44.25" customHeight="1" x14ac:dyDescent="0.25">
      <c r="A96" s="168">
        <v>12</v>
      </c>
      <c r="B96" s="29" t="s">
        <v>32</v>
      </c>
      <c r="C96" s="168">
        <v>2022</v>
      </c>
      <c r="D96" s="25" t="s">
        <v>28</v>
      </c>
      <c r="E96" s="70">
        <f>E97+E98+E99+E100+E101+E102</f>
        <v>374771.4</v>
      </c>
      <c r="F96" s="70">
        <f>F97+F98+F99+F100+F101+F102</f>
        <v>374653.5</v>
      </c>
      <c r="G96" s="58">
        <f t="shared" ref="G96:G110" si="14">E96-F96</f>
        <v>117.90000000002328</v>
      </c>
      <c r="H96" s="46">
        <f t="shared" ref="H96:H110" si="15">F96/E96*100</f>
        <v>99.96854082248538</v>
      </c>
      <c r="I96" s="63"/>
      <c r="J96" s="118"/>
      <c r="K96" s="19"/>
      <c r="L96" s="130"/>
      <c r="M96" s="134"/>
      <c r="N96" s="59" t="s">
        <v>262</v>
      </c>
      <c r="O96" s="72" t="s">
        <v>191</v>
      </c>
    </row>
    <row r="97" spans="1:15" ht="99.75" customHeight="1" x14ac:dyDescent="0.25">
      <c r="A97" s="169"/>
      <c r="B97" s="23" t="s">
        <v>185</v>
      </c>
      <c r="C97" s="169"/>
      <c r="D97" s="24" t="s">
        <v>28</v>
      </c>
      <c r="E97" s="68">
        <v>3376.2</v>
      </c>
      <c r="F97" s="60">
        <v>3338.8</v>
      </c>
      <c r="G97" s="60">
        <f t="shared" si="14"/>
        <v>37.399999999999636</v>
      </c>
      <c r="H97" s="61">
        <f t="shared" si="15"/>
        <v>98.892245720040293</v>
      </c>
      <c r="I97" s="116" t="s">
        <v>192</v>
      </c>
      <c r="J97" s="116" t="s">
        <v>270</v>
      </c>
      <c r="K97" s="24"/>
      <c r="L97" s="122">
        <v>98.1</v>
      </c>
      <c r="M97" s="128">
        <v>-1.9</v>
      </c>
      <c r="N97" s="24"/>
    </row>
    <row r="98" spans="1:15" ht="98.25" customHeight="1" x14ac:dyDescent="0.25">
      <c r="A98" s="169"/>
      <c r="B98" s="23" t="s">
        <v>186</v>
      </c>
      <c r="C98" s="169"/>
      <c r="D98" s="24" t="s">
        <v>28</v>
      </c>
      <c r="E98" s="68">
        <v>5372.8</v>
      </c>
      <c r="F98" s="60">
        <v>5318.4</v>
      </c>
      <c r="G98" s="60">
        <f t="shared" si="14"/>
        <v>54.400000000000546</v>
      </c>
      <c r="H98" s="61">
        <f t="shared" si="15"/>
        <v>98.987492555092302</v>
      </c>
      <c r="I98" s="117"/>
      <c r="J98" s="116" t="s">
        <v>271</v>
      </c>
      <c r="K98" s="24"/>
      <c r="L98" s="122">
        <v>99</v>
      </c>
      <c r="M98" s="128">
        <v>-1</v>
      </c>
      <c r="N98" s="60"/>
    </row>
    <row r="99" spans="1:15" ht="158.25" customHeight="1" x14ac:dyDescent="0.25">
      <c r="A99" s="169"/>
      <c r="B99" s="23" t="s">
        <v>187</v>
      </c>
      <c r="C99" s="169"/>
      <c r="D99" s="24" t="s">
        <v>28</v>
      </c>
      <c r="E99" s="68">
        <v>4175.8999999999996</v>
      </c>
      <c r="F99" s="60">
        <v>4175.8999999999996</v>
      </c>
      <c r="G99" s="60">
        <f t="shared" si="14"/>
        <v>0</v>
      </c>
      <c r="H99" s="61">
        <f t="shared" si="15"/>
        <v>100</v>
      </c>
      <c r="I99" s="117"/>
      <c r="J99" s="116" t="s">
        <v>272</v>
      </c>
      <c r="K99" s="24"/>
      <c r="L99" s="122">
        <v>100</v>
      </c>
      <c r="M99" s="128">
        <v>0</v>
      </c>
      <c r="N99" s="60"/>
    </row>
    <row r="100" spans="1:15" ht="116.25" customHeight="1" x14ac:dyDescent="0.25">
      <c r="A100" s="170"/>
      <c r="B100" s="23" t="s">
        <v>188</v>
      </c>
      <c r="C100" s="169"/>
      <c r="D100" s="24" t="s">
        <v>28</v>
      </c>
      <c r="E100" s="68">
        <v>1272.5999999999999</v>
      </c>
      <c r="F100" s="60">
        <v>1246.5</v>
      </c>
      <c r="G100" s="60">
        <f t="shared" si="14"/>
        <v>26.099999999999909</v>
      </c>
      <c r="H100" s="61">
        <f t="shared" si="15"/>
        <v>97.949080622347964</v>
      </c>
      <c r="I100" s="117"/>
      <c r="J100" s="63" t="s">
        <v>273</v>
      </c>
      <c r="K100" s="26"/>
      <c r="L100" s="122">
        <v>97.9</v>
      </c>
      <c r="M100" s="128">
        <v>-2.1</v>
      </c>
      <c r="N100" s="60"/>
    </row>
    <row r="101" spans="1:15" ht="63.75" customHeight="1" x14ac:dyDescent="0.25">
      <c r="A101" s="57"/>
      <c r="B101" s="17" t="s">
        <v>189</v>
      </c>
      <c r="C101" s="169"/>
      <c r="D101" s="24" t="s">
        <v>28</v>
      </c>
      <c r="E101" s="69">
        <v>355000</v>
      </c>
      <c r="F101" s="101">
        <v>355000</v>
      </c>
      <c r="G101" s="60">
        <f t="shared" si="14"/>
        <v>0</v>
      </c>
      <c r="H101" s="61">
        <f t="shared" si="15"/>
        <v>100</v>
      </c>
      <c r="I101" s="118"/>
      <c r="J101" s="63" t="s">
        <v>274</v>
      </c>
      <c r="K101" s="26"/>
      <c r="L101" s="122">
        <v>100</v>
      </c>
      <c r="M101" s="128">
        <v>0</v>
      </c>
      <c r="N101" s="60"/>
    </row>
    <row r="102" spans="1:15" ht="219.75" customHeight="1" x14ac:dyDescent="0.25">
      <c r="A102" s="57"/>
      <c r="B102" s="17" t="s">
        <v>190</v>
      </c>
      <c r="C102" s="170"/>
      <c r="D102" s="24" t="s">
        <v>28</v>
      </c>
      <c r="E102" s="69">
        <v>5573.9</v>
      </c>
      <c r="F102" s="54">
        <v>5573.9</v>
      </c>
      <c r="G102" s="58">
        <f t="shared" si="14"/>
        <v>0</v>
      </c>
      <c r="H102" s="61">
        <f t="shared" si="15"/>
        <v>100</v>
      </c>
      <c r="I102" s="63" t="s">
        <v>275</v>
      </c>
      <c r="J102" s="63" t="s">
        <v>276</v>
      </c>
      <c r="K102" s="26"/>
      <c r="L102" s="136">
        <v>100</v>
      </c>
      <c r="M102" s="128">
        <v>0</v>
      </c>
      <c r="N102" s="27"/>
    </row>
    <row r="103" spans="1:15" ht="33" customHeight="1" x14ac:dyDescent="0.25">
      <c r="A103" s="168">
        <v>13</v>
      </c>
      <c r="B103" s="227" t="s">
        <v>33</v>
      </c>
      <c r="C103" s="168">
        <v>2022</v>
      </c>
      <c r="D103" s="58" t="s">
        <v>19</v>
      </c>
      <c r="E103" s="76">
        <f>E106</f>
        <v>30631.599999999999</v>
      </c>
      <c r="F103" s="76">
        <f>F106</f>
        <v>30631.599999999999</v>
      </c>
      <c r="G103" s="58">
        <f t="shared" si="14"/>
        <v>0</v>
      </c>
      <c r="H103" s="46">
        <f t="shared" si="15"/>
        <v>100</v>
      </c>
      <c r="I103" s="173"/>
      <c r="J103" s="173"/>
      <c r="K103" s="173"/>
      <c r="L103" s="176"/>
      <c r="M103" s="176"/>
      <c r="N103" s="179" t="s">
        <v>262</v>
      </c>
      <c r="O103" s="75" t="s">
        <v>195</v>
      </c>
    </row>
    <row r="104" spans="1:15" ht="29.25" customHeight="1" x14ac:dyDescent="0.25">
      <c r="A104" s="169"/>
      <c r="B104" s="228"/>
      <c r="C104" s="169"/>
      <c r="D104" s="58" t="s">
        <v>28</v>
      </c>
      <c r="E104" s="76">
        <f>E107</f>
        <v>2305.6</v>
      </c>
      <c r="F104" s="76">
        <f>F107</f>
        <v>2305.6</v>
      </c>
      <c r="G104" s="58">
        <f t="shared" si="14"/>
        <v>0</v>
      </c>
      <c r="H104" s="46">
        <f t="shared" si="15"/>
        <v>100</v>
      </c>
      <c r="I104" s="174"/>
      <c r="J104" s="174"/>
      <c r="K104" s="174"/>
      <c r="L104" s="177"/>
      <c r="M104" s="177"/>
      <c r="N104" s="180"/>
    </row>
    <row r="105" spans="1:15" ht="24.75" customHeight="1" x14ac:dyDescent="0.25">
      <c r="A105" s="169"/>
      <c r="B105" s="229"/>
      <c r="C105" s="169"/>
      <c r="D105" s="58" t="s">
        <v>17</v>
      </c>
      <c r="E105" s="77">
        <f>E103+E104</f>
        <v>32937.199999999997</v>
      </c>
      <c r="F105" s="77">
        <f>F103+F104</f>
        <v>32937.199999999997</v>
      </c>
      <c r="G105" s="58">
        <f t="shared" si="14"/>
        <v>0</v>
      </c>
      <c r="H105" s="46">
        <f t="shared" si="15"/>
        <v>100</v>
      </c>
      <c r="I105" s="174"/>
      <c r="J105" s="174"/>
      <c r="K105" s="175"/>
      <c r="L105" s="178"/>
      <c r="M105" s="178"/>
      <c r="N105" s="181"/>
    </row>
    <row r="106" spans="1:15" ht="80.25" customHeight="1" x14ac:dyDescent="0.25">
      <c r="A106" s="169"/>
      <c r="B106" s="23" t="s">
        <v>193</v>
      </c>
      <c r="C106" s="169"/>
      <c r="D106" s="55" t="s">
        <v>19</v>
      </c>
      <c r="E106" s="73">
        <v>30631.599999999999</v>
      </c>
      <c r="F106" s="73">
        <v>30631.599999999999</v>
      </c>
      <c r="G106" s="58">
        <f t="shared" si="14"/>
        <v>0</v>
      </c>
      <c r="H106" s="49">
        <f t="shared" si="15"/>
        <v>100</v>
      </c>
      <c r="I106" s="138" t="s">
        <v>277</v>
      </c>
      <c r="J106" s="138" t="s">
        <v>280</v>
      </c>
      <c r="K106" s="23"/>
      <c r="L106" s="127">
        <v>100</v>
      </c>
      <c r="M106" s="127">
        <v>0</v>
      </c>
      <c r="N106" s="23"/>
    </row>
    <row r="107" spans="1:15" ht="114" customHeight="1" x14ac:dyDescent="0.25">
      <c r="A107" s="170"/>
      <c r="B107" s="23" t="s">
        <v>194</v>
      </c>
      <c r="C107" s="170"/>
      <c r="D107" s="53" t="s">
        <v>28</v>
      </c>
      <c r="E107" s="74">
        <v>2305.6</v>
      </c>
      <c r="F107" s="74">
        <v>2305.6</v>
      </c>
      <c r="G107" s="58">
        <f t="shared" si="14"/>
        <v>0</v>
      </c>
      <c r="H107" s="49">
        <f t="shared" si="15"/>
        <v>100</v>
      </c>
      <c r="I107" s="140" t="s">
        <v>278</v>
      </c>
      <c r="J107" s="151" t="s">
        <v>279</v>
      </c>
      <c r="K107" s="141"/>
      <c r="L107" s="127">
        <v>100</v>
      </c>
      <c r="M107" s="127">
        <v>0</v>
      </c>
      <c r="N107" s="23"/>
    </row>
    <row r="108" spans="1:15" ht="73.5" customHeight="1" x14ac:dyDescent="0.25">
      <c r="A108" s="168">
        <v>14</v>
      </c>
      <c r="B108" s="29" t="s">
        <v>196</v>
      </c>
      <c r="C108" s="168">
        <v>2022</v>
      </c>
      <c r="D108" s="77" t="s">
        <v>28</v>
      </c>
      <c r="E108" s="77">
        <f>E109+E110</f>
        <v>547.9</v>
      </c>
      <c r="F108" s="77">
        <f>F109+F110</f>
        <v>547.9</v>
      </c>
      <c r="G108" s="59">
        <f t="shared" si="14"/>
        <v>0</v>
      </c>
      <c r="H108" s="46">
        <f t="shared" si="15"/>
        <v>100</v>
      </c>
      <c r="I108" s="142"/>
      <c r="J108" s="143"/>
      <c r="K108" s="35"/>
      <c r="L108" s="125"/>
      <c r="M108" s="125"/>
      <c r="N108" s="59" t="s">
        <v>262</v>
      </c>
      <c r="O108" s="79" t="s">
        <v>201</v>
      </c>
    </row>
    <row r="109" spans="1:15" ht="124.5" customHeight="1" x14ac:dyDescent="0.25">
      <c r="A109" s="169"/>
      <c r="B109" s="23" t="s">
        <v>200</v>
      </c>
      <c r="C109" s="169"/>
      <c r="D109" s="99" t="s">
        <v>28</v>
      </c>
      <c r="E109" s="80">
        <v>255.5</v>
      </c>
      <c r="F109" s="80">
        <v>255.5</v>
      </c>
      <c r="G109" s="60">
        <f t="shared" si="14"/>
        <v>0</v>
      </c>
      <c r="H109" s="60">
        <f t="shared" si="15"/>
        <v>100</v>
      </c>
      <c r="I109" s="156" t="s">
        <v>197</v>
      </c>
      <c r="J109" s="156" t="s">
        <v>198</v>
      </c>
      <c r="K109" s="146" t="s">
        <v>281</v>
      </c>
      <c r="L109" s="122">
        <v>142.85</v>
      </c>
      <c r="M109" s="128">
        <v>3</v>
      </c>
    </row>
    <row r="110" spans="1:15" ht="84.75" customHeight="1" x14ac:dyDescent="0.25">
      <c r="A110" s="169"/>
      <c r="B110" s="23" t="s">
        <v>199</v>
      </c>
      <c r="C110" s="170"/>
      <c r="D110" s="99" t="s">
        <v>28</v>
      </c>
      <c r="E110" s="80">
        <v>292.39999999999998</v>
      </c>
      <c r="F110" s="80">
        <v>292.39999999999998</v>
      </c>
      <c r="G110" s="60">
        <f t="shared" si="14"/>
        <v>0</v>
      </c>
      <c r="H110" s="60">
        <f t="shared" si="15"/>
        <v>100</v>
      </c>
      <c r="I110" s="63" t="s">
        <v>34</v>
      </c>
      <c r="J110" s="63" t="s">
        <v>282</v>
      </c>
      <c r="K110" s="30"/>
      <c r="L110" s="122">
        <v>100</v>
      </c>
      <c r="M110" s="128">
        <v>0</v>
      </c>
      <c r="N110" s="32"/>
    </row>
    <row r="111" spans="1:15" ht="50.25" customHeight="1" x14ac:dyDescent="0.25">
      <c r="A111" s="168">
        <v>15</v>
      </c>
      <c r="B111" s="25" t="s">
        <v>202</v>
      </c>
      <c r="C111" s="168">
        <v>2022</v>
      </c>
      <c r="D111" s="25" t="s">
        <v>28</v>
      </c>
      <c r="E111" s="81">
        <f>E112+E113</f>
        <v>628.79999999999995</v>
      </c>
      <c r="F111" s="81">
        <f>F112+F113</f>
        <v>628.79999999999995</v>
      </c>
      <c r="G111" s="59">
        <f t="shared" ref="G111:G113" si="16">E111-F111</f>
        <v>0</v>
      </c>
      <c r="H111" s="46">
        <f t="shared" ref="H111:H113" si="17">F111/E111*100</f>
        <v>100</v>
      </c>
      <c r="I111" s="155"/>
      <c r="J111" s="159"/>
      <c r="K111" s="30"/>
      <c r="L111" s="131"/>
      <c r="M111" s="152"/>
      <c r="N111" s="59" t="s">
        <v>262</v>
      </c>
      <c r="O111" s="84" t="s">
        <v>207</v>
      </c>
    </row>
    <row r="112" spans="1:15" ht="95.25" customHeight="1" x14ac:dyDescent="0.25">
      <c r="A112" s="169"/>
      <c r="B112" s="23" t="s">
        <v>203</v>
      </c>
      <c r="C112" s="169"/>
      <c r="D112" s="24" t="s">
        <v>28</v>
      </c>
      <c r="E112" s="80">
        <v>211.3</v>
      </c>
      <c r="F112" s="80">
        <v>211.3</v>
      </c>
      <c r="G112" s="60">
        <f t="shared" si="16"/>
        <v>0</v>
      </c>
      <c r="H112" s="61">
        <f t="shared" si="17"/>
        <v>100</v>
      </c>
      <c r="I112" s="155" t="s">
        <v>205</v>
      </c>
      <c r="J112" s="155" t="s">
        <v>205</v>
      </c>
      <c r="K112" s="30"/>
      <c r="L112" s="122">
        <v>100</v>
      </c>
      <c r="M112" s="128">
        <v>0</v>
      </c>
      <c r="N112" s="32"/>
    </row>
    <row r="113" spans="1:15" ht="106.5" customHeight="1" x14ac:dyDescent="0.25">
      <c r="A113" s="170"/>
      <c r="B113" s="23" t="s">
        <v>204</v>
      </c>
      <c r="C113" s="170"/>
      <c r="D113" s="24" t="s">
        <v>28</v>
      </c>
      <c r="E113" s="80">
        <v>417.5</v>
      </c>
      <c r="F113" s="80">
        <v>417.5</v>
      </c>
      <c r="G113" s="60">
        <f t="shared" si="16"/>
        <v>0</v>
      </c>
      <c r="H113" s="61">
        <f t="shared" si="17"/>
        <v>100</v>
      </c>
      <c r="I113" s="63" t="s">
        <v>206</v>
      </c>
      <c r="J113" s="63" t="s">
        <v>206</v>
      </c>
      <c r="K113" s="30"/>
      <c r="L113" s="122">
        <v>100</v>
      </c>
      <c r="M113" s="128">
        <v>0</v>
      </c>
      <c r="N113" s="32"/>
    </row>
    <row r="114" spans="1:15" ht="39" customHeight="1" x14ac:dyDescent="0.25">
      <c r="A114" s="234">
        <v>16</v>
      </c>
      <c r="B114" s="34" t="s">
        <v>285</v>
      </c>
      <c r="C114" s="168">
        <v>2022</v>
      </c>
      <c r="D114" s="85" t="s">
        <v>28</v>
      </c>
      <c r="E114" s="82">
        <f>E115+E116+E117+E118+E119+E120+E121+E122</f>
        <v>744</v>
      </c>
      <c r="F114" s="82">
        <v>744</v>
      </c>
      <c r="G114" s="59">
        <f t="shared" ref="G114:G122" si="18">E114-F114</f>
        <v>0</v>
      </c>
      <c r="H114" s="46">
        <f t="shared" ref="H114:H122" si="19">F114/E114*100</f>
        <v>100</v>
      </c>
      <c r="I114" s="63"/>
      <c r="J114" s="63"/>
      <c r="K114" s="30"/>
      <c r="L114" s="131"/>
      <c r="M114" s="152"/>
      <c r="N114" s="82" t="s">
        <v>262</v>
      </c>
      <c r="O114" s="45" t="s">
        <v>229</v>
      </c>
    </row>
    <row r="115" spans="1:15" ht="54.75" customHeight="1" x14ac:dyDescent="0.25">
      <c r="A115" s="234"/>
      <c r="B115" s="23" t="s">
        <v>208</v>
      </c>
      <c r="C115" s="169"/>
      <c r="D115" s="24" t="s">
        <v>28</v>
      </c>
      <c r="E115" s="80">
        <v>99.7</v>
      </c>
      <c r="F115" s="80">
        <v>99.7</v>
      </c>
      <c r="G115" s="60">
        <f t="shared" si="18"/>
        <v>0</v>
      </c>
      <c r="H115" s="61">
        <f t="shared" si="19"/>
        <v>100</v>
      </c>
      <c r="I115" s="63" t="s">
        <v>216</v>
      </c>
      <c r="J115" s="63" t="s">
        <v>217</v>
      </c>
      <c r="K115" s="63" t="s">
        <v>218</v>
      </c>
      <c r="L115" s="122">
        <v>5</v>
      </c>
      <c r="M115" s="128">
        <v>190</v>
      </c>
      <c r="N115" s="73"/>
    </row>
    <row r="116" spans="1:15" ht="64.5" customHeight="1" x14ac:dyDescent="0.25">
      <c r="A116" s="234"/>
      <c r="B116" s="23" t="s">
        <v>209</v>
      </c>
      <c r="C116" s="169"/>
      <c r="D116" s="24" t="s">
        <v>28</v>
      </c>
      <c r="E116" s="80">
        <v>108.6</v>
      </c>
      <c r="F116" s="80">
        <v>108.6</v>
      </c>
      <c r="G116" s="60">
        <f t="shared" si="18"/>
        <v>0</v>
      </c>
      <c r="H116" s="61">
        <f t="shared" si="19"/>
        <v>100</v>
      </c>
      <c r="I116" s="156" t="s">
        <v>219</v>
      </c>
      <c r="J116" s="156" t="s">
        <v>286</v>
      </c>
      <c r="K116" s="156" t="s">
        <v>283</v>
      </c>
      <c r="L116" s="147">
        <v>25</v>
      </c>
      <c r="M116" s="147">
        <v>-30</v>
      </c>
      <c r="N116" s="32"/>
    </row>
    <row r="117" spans="1:15" ht="116.25" customHeight="1" x14ac:dyDescent="0.25">
      <c r="A117" s="234"/>
      <c r="B117" s="23" t="s">
        <v>210</v>
      </c>
      <c r="C117" s="169"/>
      <c r="D117" s="24" t="s">
        <v>28</v>
      </c>
      <c r="E117" s="80">
        <v>30.8</v>
      </c>
      <c r="F117" s="80">
        <v>30.8</v>
      </c>
      <c r="G117" s="60">
        <f t="shared" si="18"/>
        <v>0</v>
      </c>
      <c r="H117" s="61">
        <f t="shared" si="19"/>
        <v>100</v>
      </c>
      <c r="I117" s="63" t="s">
        <v>220</v>
      </c>
      <c r="J117" s="63" t="s">
        <v>247</v>
      </c>
      <c r="K117" s="63" t="s">
        <v>259</v>
      </c>
      <c r="L117" s="122">
        <v>50</v>
      </c>
      <c r="M117" s="128">
        <v>-2</v>
      </c>
      <c r="N117" s="33"/>
    </row>
    <row r="118" spans="1:15" ht="73.5" customHeight="1" x14ac:dyDescent="0.25">
      <c r="A118" s="234"/>
      <c r="B118" s="23" t="s">
        <v>211</v>
      </c>
      <c r="C118" s="169"/>
      <c r="D118" s="24" t="s">
        <v>28</v>
      </c>
      <c r="E118" s="80">
        <v>264.8</v>
      </c>
      <c r="F118" s="80">
        <v>264.8</v>
      </c>
      <c r="G118" s="60">
        <f t="shared" si="18"/>
        <v>0</v>
      </c>
      <c r="H118" s="61">
        <f t="shared" si="19"/>
        <v>100</v>
      </c>
      <c r="I118" s="156" t="s">
        <v>221</v>
      </c>
      <c r="J118" s="156" t="s">
        <v>287</v>
      </c>
      <c r="K118" s="156" t="s">
        <v>222</v>
      </c>
      <c r="L118" s="147">
        <v>160</v>
      </c>
      <c r="M118" s="147">
        <v>15</v>
      </c>
      <c r="N118" s="73"/>
    </row>
    <row r="119" spans="1:15" ht="103.5" customHeight="1" x14ac:dyDescent="0.25">
      <c r="A119" s="234"/>
      <c r="B119" s="23" t="s">
        <v>212</v>
      </c>
      <c r="C119" s="169"/>
      <c r="D119" s="24" t="s">
        <v>28</v>
      </c>
      <c r="E119" s="80">
        <v>76.8</v>
      </c>
      <c r="F119" s="80">
        <v>76.8</v>
      </c>
      <c r="G119" s="60">
        <f t="shared" si="18"/>
        <v>0</v>
      </c>
      <c r="H119" s="61">
        <f t="shared" si="19"/>
        <v>100</v>
      </c>
      <c r="I119" s="63" t="s">
        <v>223</v>
      </c>
      <c r="J119" s="63" t="s">
        <v>223</v>
      </c>
      <c r="K119" s="63" t="s">
        <v>248</v>
      </c>
      <c r="L119" s="122">
        <v>100</v>
      </c>
      <c r="M119" s="128">
        <v>0</v>
      </c>
      <c r="N119" s="97"/>
    </row>
    <row r="120" spans="1:15" ht="80.25" customHeight="1" x14ac:dyDescent="0.25">
      <c r="A120" s="234"/>
      <c r="B120" s="23" t="s">
        <v>213</v>
      </c>
      <c r="C120" s="169"/>
      <c r="D120" s="24" t="s">
        <v>28</v>
      </c>
      <c r="E120" s="80">
        <v>51.5</v>
      </c>
      <c r="F120" s="80">
        <v>51.5</v>
      </c>
      <c r="G120" s="60">
        <f t="shared" si="18"/>
        <v>0</v>
      </c>
      <c r="H120" s="61">
        <f t="shared" si="19"/>
        <v>100</v>
      </c>
      <c r="I120" s="63" t="s">
        <v>224</v>
      </c>
      <c r="J120" s="118" t="s">
        <v>225</v>
      </c>
      <c r="K120" s="63" t="s">
        <v>226</v>
      </c>
      <c r="L120" s="122">
        <v>160</v>
      </c>
      <c r="M120" s="128">
        <v>6</v>
      </c>
      <c r="N120" s="33"/>
    </row>
    <row r="121" spans="1:15" ht="133.5" customHeight="1" x14ac:dyDescent="0.25">
      <c r="A121" s="234"/>
      <c r="B121" s="23" t="s">
        <v>214</v>
      </c>
      <c r="C121" s="169"/>
      <c r="D121" s="24" t="s">
        <v>28</v>
      </c>
      <c r="E121" s="80">
        <v>110.5</v>
      </c>
      <c r="F121" s="80">
        <v>110.5</v>
      </c>
      <c r="G121" s="60">
        <f t="shared" si="18"/>
        <v>0</v>
      </c>
      <c r="H121" s="61">
        <f t="shared" si="19"/>
        <v>100</v>
      </c>
      <c r="I121" s="63" t="s">
        <v>227</v>
      </c>
      <c r="J121" s="63" t="s">
        <v>249</v>
      </c>
      <c r="K121" s="118" t="s">
        <v>228</v>
      </c>
      <c r="L121" s="122">
        <v>15.2</v>
      </c>
      <c r="M121" s="128">
        <v>-106</v>
      </c>
      <c r="N121" s="33"/>
    </row>
    <row r="122" spans="1:15" ht="31.5" customHeight="1" x14ac:dyDescent="0.25">
      <c r="A122" s="234"/>
      <c r="B122" s="23" t="s">
        <v>215</v>
      </c>
      <c r="C122" s="170"/>
      <c r="D122" s="24" t="s">
        <v>28</v>
      </c>
      <c r="E122" s="80">
        <v>1.3</v>
      </c>
      <c r="F122" s="80">
        <v>1.3</v>
      </c>
      <c r="G122" s="60">
        <f t="shared" si="18"/>
        <v>0</v>
      </c>
      <c r="H122" s="61">
        <f t="shared" si="19"/>
        <v>100</v>
      </c>
      <c r="I122" s="63" t="s">
        <v>215</v>
      </c>
      <c r="J122" s="63" t="s">
        <v>253</v>
      </c>
      <c r="K122" s="119"/>
      <c r="L122" s="122">
        <v>100</v>
      </c>
      <c r="M122" s="128">
        <v>0</v>
      </c>
      <c r="N122" s="33"/>
    </row>
    <row r="123" spans="1:15" ht="36" customHeight="1" x14ac:dyDescent="0.25">
      <c r="A123" s="168">
        <v>17</v>
      </c>
      <c r="B123" s="34" t="s">
        <v>240</v>
      </c>
      <c r="C123" s="168">
        <v>2022</v>
      </c>
      <c r="D123" s="85" t="s">
        <v>28</v>
      </c>
      <c r="E123" s="83">
        <f>E124+E126</f>
        <v>2667.5</v>
      </c>
      <c r="F123" s="83">
        <f>F124+F126</f>
        <v>2667.5</v>
      </c>
      <c r="G123" s="59">
        <f t="shared" ref="G123:G142" si="20">E123-F123</f>
        <v>0</v>
      </c>
      <c r="H123" s="46">
        <f t="shared" ref="H123" si="21">F123/E123*100</f>
        <v>100</v>
      </c>
      <c r="I123" s="63"/>
      <c r="J123" s="155"/>
      <c r="K123" s="159"/>
      <c r="L123" s="131"/>
      <c r="M123" s="152"/>
      <c r="N123" s="85" t="s">
        <v>262</v>
      </c>
      <c r="O123" s="45" t="s">
        <v>239</v>
      </c>
    </row>
    <row r="124" spans="1:15" ht="26.25" customHeight="1" x14ac:dyDescent="0.25">
      <c r="A124" s="169"/>
      <c r="B124" s="194" t="s">
        <v>230</v>
      </c>
      <c r="C124" s="169"/>
      <c r="D124" s="241" t="s">
        <v>28</v>
      </c>
      <c r="E124" s="214">
        <v>2101.1999999999998</v>
      </c>
      <c r="F124" s="214">
        <v>2101.1999999999998</v>
      </c>
      <c r="G124" s="208">
        <f>E125-F125</f>
        <v>0</v>
      </c>
      <c r="H124" s="214">
        <v>100</v>
      </c>
      <c r="I124" s="63" t="s">
        <v>233</v>
      </c>
      <c r="J124" s="63" t="s">
        <v>235</v>
      </c>
      <c r="K124" s="159"/>
      <c r="L124" s="122">
        <v>218</v>
      </c>
      <c r="M124" s="128">
        <v>59</v>
      </c>
      <c r="N124" s="32"/>
    </row>
    <row r="125" spans="1:15" ht="52.5" customHeight="1" x14ac:dyDescent="0.25">
      <c r="A125" s="169"/>
      <c r="B125" s="195"/>
      <c r="C125" s="169"/>
      <c r="D125" s="242"/>
      <c r="E125" s="216"/>
      <c r="F125" s="216"/>
      <c r="G125" s="210"/>
      <c r="H125" s="216"/>
      <c r="I125" s="63" t="s">
        <v>232</v>
      </c>
      <c r="J125" s="63" t="s">
        <v>236</v>
      </c>
      <c r="K125" s="159"/>
      <c r="L125" s="122" t="s">
        <v>238</v>
      </c>
      <c r="M125" s="128">
        <v>3.4</v>
      </c>
      <c r="N125" s="32"/>
    </row>
    <row r="126" spans="1:15" ht="57" customHeight="1" x14ac:dyDescent="0.25">
      <c r="A126" s="170"/>
      <c r="B126" s="23" t="s">
        <v>231</v>
      </c>
      <c r="C126" s="170"/>
      <c r="D126" s="78" t="s">
        <v>28</v>
      </c>
      <c r="E126" s="36">
        <v>566.29999999999995</v>
      </c>
      <c r="F126" s="36">
        <v>566.29999999999995</v>
      </c>
      <c r="G126" s="60">
        <f t="shared" si="20"/>
        <v>0</v>
      </c>
      <c r="H126" s="61">
        <f t="shared" ref="H126:H142" si="22">F126/E126*100</f>
        <v>100</v>
      </c>
      <c r="I126" s="63" t="s">
        <v>234</v>
      </c>
      <c r="J126" s="63" t="s">
        <v>237</v>
      </c>
      <c r="K126" s="159"/>
      <c r="L126" s="122">
        <v>177.1</v>
      </c>
      <c r="M126" s="128">
        <v>54</v>
      </c>
      <c r="N126" s="32"/>
    </row>
    <row r="127" spans="1:15" ht="29.25" customHeight="1" x14ac:dyDescent="0.25">
      <c r="A127" s="168">
        <v>18</v>
      </c>
      <c r="B127" s="227" t="s">
        <v>35</v>
      </c>
      <c r="C127" s="168">
        <v>2022</v>
      </c>
      <c r="D127" s="59" t="s">
        <v>18</v>
      </c>
      <c r="E127" s="64">
        <f t="shared" ref="E127:F129" si="23">E131+E134+E137+E140</f>
        <v>570394.80000000005</v>
      </c>
      <c r="F127" s="64">
        <f t="shared" si="23"/>
        <v>570394.80000000005</v>
      </c>
      <c r="G127" s="59">
        <f t="shared" si="20"/>
        <v>0</v>
      </c>
      <c r="H127" s="46">
        <f t="shared" si="22"/>
        <v>100</v>
      </c>
      <c r="I127" s="173"/>
      <c r="J127" s="246"/>
      <c r="K127" s="191"/>
      <c r="L127" s="249"/>
      <c r="M127" s="249"/>
      <c r="N127" s="179" t="s">
        <v>262</v>
      </c>
      <c r="O127" s="45" t="s">
        <v>246</v>
      </c>
    </row>
    <row r="128" spans="1:15" ht="27" customHeight="1" x14ac:dyDescent="0.25">
      <c r="A128" s="169"/>
      <c r="B128" s="228"/>
      <c r="C128" s="169"/>
      <c r="D128" s="59" t="s">
        <v>19</v>
      </c>
      <c r="E128" s="64">
        <f t="shared" si="23"/>
        <v>11640.71</v>
      </c>
      <c r="F128" s="64">
        <f t="shared" si="23"/>
        <v>11640.71</v>
      </c>
      <c r="G128" s="59">
        <f t="shared" si="20"/>
        <v>0</v>
      </c>
      <c r="H128" s="46">
        <f t="shared" si="22"/>
        <v>100</v>
      </c>
      <c r="I128" s="174"/>
      <c r="J128" s="247"/>
      <c r="K128" s="192"/>
      <c r="L128" s="250"/>
      <c r="M128" s="250"/>
      <c r="N128" s="180"/>
    </row>
    <row r="129" spans="1:14" ht="22.5" customHeight="1" x14ac:dyDescent="0.25">
      <c r="A129" s="169"/>
      <c r="B129" s="228"/>
      <c r="C129" s="169"/>
      <c r="D129" s="59" t="s">
        <v>28</v>
      </c>
      <c r="E129" s="64">
        <f t="shared" si="23"/>
        <v>7071.7699999999995</v>
      </c>
      <c r="F129" s="64">
        <f t="shared" si="23"/>
        <v>6983.47</v>
      </c>
      <c r="G129" s="59">
        <f t="shared" si="20"/>
        <v>88.299999999999272</v>
      </c>
      <c r="H129" s="46">
        <f t="shared" si="22"/>
        <v>98.751373418535962</v>
      </c>
      <c r="I129" s="174"/>
      <c r="J129" s="247"/>
      <c r="K129" s="192"/>
      <c r="L129" s="250"/>
      <c r="M129" s="250"/>
      <c r="N129" s="180"/>
    </row>
    <row r="130" spans="1:14" ht="19.5" customHeight="1" x14ac:dyDescent="0.25">
      <c r="A130" s="169"/>
      <c r="B130" s="229"/>
      <c r="C130" s="169"/>
      <c r="D130" s="59" t="s">
        <v>17</v>
      </c>
      <c r="E130" s="64">
        <f>E127+E128+E129</f>
        <v>589107.28</v>
      </c>
      <c r="F130" s="64">
        <f>F127+F128+F129</f>
        <v>589018.98</v>
      </c>
      <c r="G130" s="59">
        <f t="shared" si="20"/>
        <v>88.300000000046566</v>
      </c>
      <c r="H130" s="46">
        <f t="shared" si="22"/>
        <v>99.985011219009195</v>
      </c>
      <c r="I130" s="175"/>
      <c r="J130" s="248"/>
      <c r="K130" s="193"/>
      <c r="L130" s="251"/>
      <c r="M130" s="251"/>
      <c r="N130" s="181"/>
    </row>
    <row r="131" spans="1:14" ht="41.25" customHeight="1" x14ac:dyDescent="0.25">
      <c r="A131" s="169"/>
      <c r="B131" s="194" t="s">
        <v>241</v>
      </c>
      <c r="C131" s="169"/>
      <c r="D131" s="60" t="s">
        <v>18</v>
      </c>
      <c r="E131" s="96">
        <v>209202.4</v>
      </c>
      <c r="F131" s="96">
        <v>209202.4</v>
      </c>
      <c r="G131" s="60">
        <f t="shared" si="20"/>
        <v>0</v>
      </c>
      <c r="H131" s="61">
        <f t="shared" si="22"/>
        <v>100</v>
      </c>
      <c r="I131" s="173" t="s">
        <v>244</v>
      </c>
      <c r="J131" s="173" t="s">
        <v>260</v>
      </c>
      <c r="K131" s="191"/>
      <c r="L131" s="187">
        <v>100</v>
      </c>
      <c r="M131" s="187">
        <v>0</v>
      </c>
      <c r="N131" s="243"/>
    </row>
    <row r="132" spans="1:14" ht="46.5" customHeight="1" x14ac:dyDescent="0.25">
      <c r="A132" s="169"/>
      <c r="B132" s="205"/>
      <c r="C132" s="169"/>
      <c r="D132" s="60" t="s">
        <v>19</v>
      </c>
      <c r="E132" s="96">
        <v>4269.4399999999996</v>
      </c>
      <c r="F132" s="96">
        <v>4269.4399999999996</v>
      </c>
      <c r="G132" s="60">
        <f t="shared" si="20"/>
        <v>0</v>
      </c>
      <c r="H132" s="61">
        <f t="shared" si="22"/>
        <v>100</v>
      </c>
      <c r="I132" s="174"/>
      <c r="J132" s="174"/>
      <c r="K132" s="192"/>
      <c r="L132" s="188"/>
      <c r="M132" s="188"/>
      <c r="N132" s="244"/>
    </row>
    <row r="133" spans="1:14" ht="27.75" customHeight="1" x14ac:dyDescent="0.25">
      <c r="A133" s="169"/>
      <c r="B133" s="195"/>
      <c r="C133" s="169"/>
      <c r="D133" s="60" t="s">
        <v>28</v>
      </c>
      <c r="E133" s="96">
        <v>329.96</v>
      </c>
      <c r="F133" s="96">
        <v>329.96</v>
      </c>
      <c r="G133" s="60">
        <f t="shared" si="20"/>
        <v>0</v>
      </c>
      <c r="H133" s="61">
        <f t="shared" si="22"/>
        <v>100</v>
      </c>
      <c r="I133" s="175"/>
      <c r="J133" s="175"/>
      <c r="K133" s="193"/>
      <c r="L133" s="189"/>
      <c r="M133" s="189"/>
      <c r="N133" s="245"/>
    </row>
    <row r="134" spans="1:14" ht="35.25" customHeight="1" x14ac:dyDescent="0.25">
      <c r="A134" s="169"/>
      <c r="B134" s="194" t="s">
        <v>242</v>
      </c>
      <c r="C134" s="169"/>
      <c r="D134" s="60" t="s">
        <v>18</v>
      </c>
      <c r="E134" s="96">
        <v>101074.5</v>
      </c>
      <c r="F134" s="96">
        <v>101074.5</v>
      </c>
      <c r="G134" s="60">
        <f t="shared" si="20"/>
        <v>0</v>
      </c>
      <c r="H134" s="61">
        <f t="shared" si="22"/>
        <v>100</v>
      </c>
      <c r="I134" s="173" t="s">
        <v>244</v>
      </c>
      <c r="J134" s="173" t="s">
        <v>260</v>
      </c>
      <c r="K134" s="191"/>
      <c r="L134" s="187">
        <v>100</v>
      </c>
      <c r="M134" s="187">
        <v>0</v>
      </c>
      <c r="N134" s="243"/>
    </row>
    <row r="135" spans="1:14" ht="33" customHeight="1" x14ac:dyDescent="0.25">
      <c r="A135" s="169"/>
      <c r="B135" s="205"/>
      <c r="C135" s="169"/>
      <c r="D135" s="60" t="s">
        <v>19</v>
      </c>
      <c r="E135" s="96">
        <v>2062.75</v>
      </c>
      <c r="F135" s="96">
        <v>2062.75</v>
      </c>
      <c r="G135" s="60">
        <f t="shared" si="20"/>
        <v>0</v>
      </c>
      <c r="H135" s="61">
        <f t="shared" si="22"/>
        <v>100</v>
      </c>
      <c r="I135" s="174"/>
      <c r="J135" s="174"/>
      <c r="K135" s="192"/>
      <c r="L135" s="188"/>
      <c r="M135" s="188"/>
      <c r="N135" s="244"/>
    </row>
    <row r="136" spans="1:14" ht="27.75" customHeight="1" x14ac:dyDescent="0.25">
      <c r="A136" s="169"/>
      <c r="B136" s="195"/>
      <c r="C136" s="169"/>
      <c r="D136" s="60" t="s">
        <v>28</v>
      </c>
      <c r="E136" s="96">
        <v>566.1</v>
      </c>
      <c r="F136" s="37">
        <v>477.8</v>
      </c>
      <c r="G136" s="60">
        <f t="shared" si="20"/>
        <v>88.300000000000011</v>
      </c>
      <c r="H136" s="61">
        <f t="shared" si="22"/>
        <v>84.402049107931461</v>
      </c>
      <c r="I136" s="175"/>
      <c r="J136" s="175"/>
      <c r="K136" s="193"/>
      <c r="L136" s="189"/>
      <c r="M136" s="189"/>
      <c r="N136" s="245"/>
    </row>
    <row r="137" spans="1:14" ht="47.25" customHeight="1" x14ac:dyDescent="0.25">
      <c r="A137" s="169"/>
      <c r="B137" s="194" t="s">
        <v>243</v>
      </c>
      <c r="C137" s="169"/>
      <c r="D137" s="60" t="s">
        <v>18</v>
      </c>
      <c r="E137" s="96">
        <v>71850.899999999994</v>
      </c>
      <c r="F137" s="96">
        <v>71850.899999999994</v>
      </c>
      <c r="G137" s="60">
        <f t="shared" si="20"/>
        <v>0</v>
      </c>
      <c r="H137" s="61">
        <f t="shared" si="22"/>
        <v>100</v>
      </c>
      <c r="I137" s="173" t="s">
        <v>244</v>
      </c>
      <c r="J137" s="173" t="s">
        <v>260</v>
      </c>
      <c r="K137" s="191"/>
      <c r="L137" s="187">
        <v>100</v>
      </c>
      <c r="M137" s="187">
        <v>0</v>
      </c>
      <c r="N137" s="243"/>
    </row>
    <row r="138" spans="1:14" ht="39.75" customHeight="1" x14ac:dyDescent="0.25">
      <c r="A138" s="169"/>
      <c r="B138" s="205"/>
      <c r="C138" s="169"/>
      <c r="D138" s="60" t="s">
        <v>19</v>
      </c>
      <c r="E138" s="96">
        <v>1466.34</v>
      </c>
      <c r="F138" s="96">
        <v>1466.34</v>
      </c>
      <c r="G138" s="60">
        <f t="shared" si="20"/>
        <v>0</v>
      </c>
      <c r="H138" s="61">
        <f t="shared" si="22"/>
        <v>100</v>
      </c>
      <c r="I138" s="174"/>
      <c r="J138" s="174"/>
      <c r="K138" s="192"/>
      <c r="L138" s="188"/>
      <c r="M138" s="188"/>
      <c r="N138" s="244"/>
    </row>
    <row r="139" spans="1:14" ht="30.75" customHeight="1" x14ac:dyDescent="0.25">
      <c r="A139" s="169"/>
      <c r="B139" s="195"/>
      <c r="C139" s="169"/>
      <c r="D139" s="60" t="s">
        <v>28</v>
      </c>
      <c r="E139" s="96">
        <v>6130.16</v>
      </c>
      <c r="F139" s="96">
        <v>6130.16</v>
      </c>
      <c r="G139" s="60">
        <f t="shared" si="20"/>
        <v>0</v>
      </c>
      <c r="H139" s="61">
        <f t="shared" si="22"/>
        <v>100</v>
      </c>
      <c r="I139" s="175"/>
      <c r="J139" s="175"/>
      <c r="K139" s="193"/>
      <c r="L139" s="189"/>
      <c r="M139" s="189"/>
      <c r="N139" s="245"/>
    </row>
    <row r="140" spans="1:14" ht="56.25" customHeight="1" x14ac:dyDescent="0.25">
      <c r="A140" s="169"/>
      <c r="B140" s="194" t="s">
        <v>284</v>
      </c>
      <c r="C140" s="169"/>
      <c r="D140" s="60" t="s">
        <v>18</v>
      </c>
      <c r="E140" s="96">
        <v>188267</v>
      </c>
      <c r="F140" s="96">
        <v>188267</v>
      </c>
      <c r="G140" s="60">
        <f t="shared" si="20"/>
        <v>0</v>
      </c>
      <c r="H140" s="61">
        <f t="shared" si="22"/>
        <v>100</v>
      </c>
      <c r="I140" s="173" t="s">
        <v>245</v>
      </c>
      <c r="J140" s="173" t="s">
        <v>261</v>
      </c>
      <c r="K140" s="191"/>
      <c r="L140" s="187">
        <v>100</v>
      </c>
      <c r="M140" s="187">
        <v>0</v>
      </c>
      <c r="N140" s="243"/>
    </row>
    <row r="141" spans="1:14" ht="38.25" customHeight="1" x14ac:dyDescent="0.25">
      <c r="A141" s="169"/>
      <c r="B141" s="205"/>
      <c r="C141" s="169"/>
      <c r="D141" s="60" t="s">
        <v>19</v>
      </c>
      <c r="E141" s="96">
        <v>3842.18</v>
      </c>
      <c r="F141" s="96">
        <v>3842.18</v>
      </c>
      <c r="G141" s="60">
        <f t="shared" si="20"/>
        <v>0</v>
      </c>
      <c r="H141" s="61">
        <f t="shared" si="22"/>
        <v>100</v>
      </c>
      <c r="I141" s="174"/>
      <c r="J141" s="174"/>
      <c r="K141" s="192"/>
      <c r="L141" s="188"/>
      <c r="M141" s="188"/>
      <c r="N141" s="244"/>
    </row>
    <row r="142" spans="1:14" ht="24.75" customHeight="1" x14ac:dyDescent="0.25">
      <c r="A142" s="170"/>
      <c r="B142" s="195"/>
      <c r="C142" s="170"/>
      <c r="D142" s="60" t="s">
        <v>28</v>
      </c>
      <c r="E142" s="96">
        <v>45.55</v>
      </c>
      <c r="F142" s="96">
        <v>45.55</v>
      </c>
      <c r="G142" s="60">
        <f t="shared" si="20"/>
        <v>0</v>
      </c>
      <c r="H142" s="61">
        <f t="shared" si="22"/>
        <v>100</v>
      </c>
      <c r="I142" s="175"/>
      <c r="J142" s="175"/>
      <c r="K142" s="193"/>
      <c r="L142" s="189"/>
      <c r="M142" s="189"/>
      <c r="N142" s="245"/>
    </row>
    <row r="143" spans="1:14" ht="24.75" hidden="1" customHeight="1" x14ac:dyDescent="0.25">
      <c r="A143" s="9"/>
      <c r="B143" s="12"/>
      <c r="C143" s="13"/>
      <c r="D143" s="6" t="s">
        <v>18</v>
      </c>
      <c r="E143" s="100">
        <f>E35+E52+E73+E127</f>
        <v>695857.21000000008</v>
      </c>
      <c r="F143" s="100">
        <f>F35+F52+F73+F127</f>
        <v>695857.21000000008</v>
      </c>
      <c r="G143" s="9"/>
      <c r="H143" s="9"/>
      <c r="I143" s="160"/>
      <c r="J143" s="160"/>
      <c r="K143" s="144"/>
      <c r="L143" s="137"/>
      <c r="M143" s="153"/>
      <c r="N143" s="9"/>
    </row>
    <row r="144" spans="1:14" ht="23.25" hidden="1" customHeight="1" x14ac:dyDescent="0.25">
      <c r="A144" s="9"/>
      <c r="B144" s="12"/>
      <c r="C144" s="13"/>
      <c r="D144" s="6" t="s">
        <v>22</v>
      </c>
      <c r="E144" s="100">
        <f>E22+E36+E40+E53+E58+E60+E74+E103+E128</f>
        <v>462931.75799999997</v>
      </c>
      <c r="F144" s="100">
        <f>F22+F36+F40+F53+F58+F60+F74+F103+F128</f>
        <v>461942.25799999997</v>
      </c>
      <c r="G144" s="9"/>
      <c r="H144" s="9"/>
      <c r="I144" s="160"/>
      <c r="J144" s="160"/>
      <c r="K144" s="144"/>
      <c r="L144" s="132"/>
      <c r="M144" s="153"/>
      <c r="N144" s="9"/>
    </row>
    <row r="145" spans="1:14" ht="19.5" hidden="1" customHeight="1" x14ac:dyDescent="0.25">
      <c r="A145" s="9"/>
      <c r="B145" s="12"/>
      <c r="C145" s="13"/>
      <c r="D145" s="6" t="s">
        <v>15</v>
      </c>
      <c r="E145" s="100">
        <f>E6+E23+E37+E41+E50+E54+E57+E61+E75+E86+E92+E96+E104+E108+E111+E114+E123+E129</f>
        <v>1285194.7200000002</v>
      </c>
      <c r="F145" s="100">
        <f>F6+F23+F37+F41+F50+F54+F57+F61+F75+F86+F92+F96+F104+F108+F111+F114+F123+F129</f>
        <v>1247557.4780000001</v>
      </c>
      <c r="G145" s="9"/>
      <c r="H145" s="9"/>
      <c r="I145" s="160"/>
      <c r="J145" s="160"/>
      <c r="K145" s="144"/>
      <c r="L145" s="132"/>
      <c r="M145" s="153"/>
      <c r="N145" s="9"/>
    </row>
    <row r="146" spans="1:14" ht="19.5" hidden="1" customHeight="1" x14ac:dyDescent="0.25">
      <c r="A146" s="9"/>
      <c r="B146" s="12"/>
      <c r="C146" s="13"/>
      <c r="D146" s="6" t="s">
        <v>20</v>
      </c>
      <c r="E146" s="100">
        <f>E7+E38</f>
        <v>3150</v>
      </c>
      <c r="F146" s="100">
        <f>F7+F38</f>
        <v>3150</v>
      </c>
      <c r="G146" s="9"/>
      <c r="H146" s="9"/>
      <c r="I146" s="160"/>
      <c r="J146" s="160"/>
      <c r="K146" s="144"/>
      <c r="L146" s="132"/>
      <c r="M146" s="153"/>
      <c r="N146" s="9"/>
    </row>
    <row r="147" spans="1:14" ht="18" hidden="1" customHeight="1" x14ac:dyDescent="0.25">
      <c r="A147" s="9"/>
      <c r="B147" s="12"/>
      <c r="C147" s="13"/>
      <c r="D147" s="6" t="s">
        <v>17</v>
      </c>
      <c r="E147" s="100">
        <f>E8+E24+E39+E42+E51+E55+E59+E62+E76+E86+E92+E96+E105+E108+E111+E114+E123+E130</f>
        <v>2447133.6880000001</v>
      </c>
      <c r="F147" s="100">
        <f>F8+F24+F39+F42+F51+F55+F59+F62+F76+F86+F92+F96+F105+F108+F111+F114+F123+F130</f>
        <v>2408506.9459999995</v>
      </c>
      <c r="G147" s="9"/>
      <c r="H147" s="9"/>
      <c r="I147" s="160"/>
      <c r="J147" s="160"/>
      <c r="K147" s="144"/>
      <c r="L147" s="132"/>
      <c r="M147" s="153"/>
      <c r="N147" s="9"/>
    </row>
    <row r="148" spans="1:14" ht="21.75" hidden="1" customHeight="1" x14ac:dyDescent="0.25">
      <c r="A148" s="9"/>
      <c r="B148" s="12"/>
      <c r="C148" s="13"/>
      <c r="D148" s="12"/>
      <c r="E148" s="11"/>
      <c r="F148" s="9"/>
      <c r="G148" s="9"/>
      <c r="H148" s="9"/>
      <c r="I148" s="160"/>
      <c r="J148" s="160"/>
      <c r="K148" s="144"/>
      <c r="L148" s="132"/>
      <c r="M148" s="153"/>
      <c r="N148" s="9"/>
    </row>
    <row r="149" spans="1:14" hidden="1" x14ac:dyDescent="0.25">
      <c r="A149" s="9"/>
      <c r="B149" s="9"/>
      <c r="C149" s="13"/>
      <c r="D149" s="14"/>
      <c r="E149" s="11"/>
      <c r="F149" s="9"/>
      <c r="G149" s="9"/>
      <c r="H149" s="9"/>
      <c r="I149" s="160"/>
      <c r="J149" s="160"/>
      <c r="K149" s="144"/>
      <c r="L149" s="132"/>
      <c r="M149" s="153"/>
      <c r="N149" s="9"/>
    </row>
    <row r="150" spans="1:14" hidden="1" x14ac:dyDescent="0.25">
      <c r="A150" s="9"/>
      <c r="B150" s="9"/>
      <c r="C150" s="9"/>
      <c r="D150" s="10"/>
      <c r="E150" s="9"/>
      <c r="F150" s="9"/>
      <c r="G150" s="9"/>
      <c r="H150" s="9"/>
      <c r="I150" s="160"/>
      <c r="J150" s="160"/>
      <c r="K150" s="144"/>
      <c r="L150" s="132"/>
      <c r="M150" s="153"/>
      <c r="N150" s="9"/>
    </row>
    <row r="151" spans="1:14" hidden="1" x14ac:dyDescent="0.25">
      <c r="A151" s="9"/>
      <c r="B151" s="9"/>
      <c r="C151" s="9"/>
      <c r="D151" s="9"/>
      <c r="E151" s="9"/>
      <c r="F151" s="9"/>
      <c r="G151" s="9"/>
      <c r="H151" s="9"/>
      <c r="I151" s="160"/>
      <c r="J151" s="160"/>
      <c r="K151" s="144"/>
      <c r="L151" s="132"/>
      <c r="M151" s="153"/>
      <c r="N151" s="9"/>
    </row>
    <row r="152" spans="1:14" hidden="1" x14ac:dyDescent="0.25">
      <c r="A152" s="9"/>
      <c r="B152" s="9"/>
      <c r="C152" s="9"/>
      <c r="D152" s="9"/>
      <c r="E152" s="9"/>
      <c r="F152" s="9"/>
      <c r="G152" s="9"/>
      <c r="H152" s="9"/>
      <c r="I152" s="160"/>
      <c r="J152" s="160"/>
      <c r="K152" s="144"/>
      <c r="L152" s="132"/>
      <c r="M152" s="153"/>
      <c r="N152" s="9"/>
    </row>
    <row r="153" spans="1:14" hidden="1" x14ac:dyDescent="0.25">
      <c r="A153" s="9"/>
      <c r="B153" s="9"/>
      <c r="C153" s="9"/>
      <c r="D153" s="9"/>
      <c r="E153" s="9"/>
      <c r="F153" s="9"/>
      <c r="G153" s="9"/>
      <c r="H153" s="9"/>
      <c r="I153" s="160"/>
      <c r="J153" s="160"/>
      <c r="K153" s="144"/>
      <c r="L153" s="132"/>
      <c r="M153" s="153"/>
      <c r="N153" s="9"/>
    </row>
    <row r="154" spans="1:14" hidden="1" x14ac:dyDescent="0.25">
      <c r="A154" s="9"/>
      <c r="B154" s="9"/>
      <c r="C154" s="9"/>
      <c r="D154" s="9"/>
      <c r="E154" s="9"/>
      <c r="F154" s="9"/>
      <c r="G154" s="9"/>
      <c r="H154" s="9"/>
      <c r="I154" s="160"/>
      <c r="J154" s="160"/>
      <c r="K154" s="144"/>
      <c r="L154" s="132"/>
      <c r="M154" s="153"/>
      <c r="N154" s="9"/>
    </row>
    <row r="155" spans="1:14" hidden="1" x14ac:dyDescent="0.25">
      <c r="A155" s="9"/>
      <c r="B155" s="9"/>
      <c r="C155" s="9"/>
      <c r="D155" s="9"/>
      <c r="E155" s="9"/>
      <c r="F155" s="9"/>
      <c r="G155" s="9"/>
      <c r="H155" s="9"/>
      <c r="I155" s="160"/>
      <c r="J155" s="160"/>
      <c r="K155" s="144"/>
      <c r="L155" s="132"/>
      <c r="M155" s="153"/>
      <c r="N155" s="9"/>
    </row>
    <row r="156" spans="1:14" hidden="1" x14ac:dyDescent="0.25"/>
    <row r="157" spans="1:14" hidden="1" x14ac:dyDescent="0.25"/>
  </sheetData>
  <mergeCells count="185">
    <mergeCell ref="L46:L47"/>
    <mergeCell ref="A2:N2"/>
    <mergeCell ref="I6:I8"/>
    <mergeCell ref="J6:J8"/>
    <mergeCell ref="B50:B51"/>
    <mergeCell ref="A127:A142"/>
    <mergeCell ref="A57:A59"/>
    <mergeCell ref="A22:A34"/>
    <mergeCell ref="A40:A49"/>
    <mergeCell ref="A50:A51"/>
    <mergeCell ref="I127:I130"/>
    <mergeCell ref="J127:J130"/>
    <mergeCell ref="K127:K130"/>
    <mergeCell ref="L127:L130"/>
    <mergeCell ref="M127:M130"/>
    <mergeCell ref="N127:N130"/>
    <mergeCell ref="N35:N38"/>
    <mergeCell ref="L57:L59"/>
    <mergeCell ref="M57:M59"/>
    <mergeCell ref="N57:N59"/>
    <mergeCell ref="I60:I62"/>
    <mergeCell ref="J60:J62"/>
    <mergeCell ref="K60:K62"/>
    <mergeCell ref="L60:L62"/>
    <mergeCell ref="M60:M62"/>
    <mergeCell ref="N50:N51"/>
    <mergeCell ref="K50:K51"/>
    <mergeCell ref="I52:I56"/>
    <mergeCell ref="N65:N66"/>
    <mergeCell ref="N73:N76"/>
    <mergeCell ref="N77:N85"/>
    <mergeCell ref="N40:N49"/>
    <mergeCell ref="M46:M47"/>
    <mergeCell ref="L50:L51"/>
    <mergeCell ref="B140:B142"/>
    <mergeCell ref="I140:I142"/>
    <mergeCell ref="J140:J142"/>
    <mergeCell ref="K140:K142"/>
    <mergeCell ref="L140:L142"/>
    <mergeCell ref="M140:M142"/>
    <mergeCell ref="N140:N142"/>
    <mergeCell ref="B137:B139"/>
    <mergeCell ref="I137:I139"/>
    <mergeCell ref="J137:J139"/>
    <mergeCell ref="K137:K139"/>
    <mergeCell ref="L137:L139"/>
    <mergeCell ref="M137:M139"/>
    <mergeCell ref="N137:N139"/>
    <mergeCell ref="B134:B136"/>
    <mergeCell ref="I134:I136"/>
    <mergeCell ref="J134:J136"/>
    <mergeCell ref="K134:K136"/>
    <mergeCell ref="L134:L136"/>
    <mergeCell ref="M134:M136"/>
    <mergeCell ref="N134:N136"/>
    <mergeCell ref="B131:B133"/>
    <mergeCell ref="I131:I133"/>
    <mergeCell ref="J131:J133"/>
    <mergeCell ref="K131:K133"/>
    <mergeCell ref="L131:L133"/>
    <mergeCell ref="M131:M133"/>
    <mergeCell ref="N131:N133"/>
    <mergeCell ref="D124:D125"/>
    <mergeCell ref="E124:E125"/>
    <mergeCell ref="F124:F125"/>
    <mergeCell ref="G124:G125"/>
    <mergeCell ref="H124:H125"/>
    <mergeCell ref="A108:A110"/>
    <mergeCell ref="C111:C113"/>
    <mergeCell ref="A111:A113"/>
    <mergeCell ref="A123:A126"/>
    <mergeCell ref="J57:J58"/>
    <mergeCell ref="K57:K58"/>
    <mergeCell ref="J52:J56"/>
    <mergeCell ref="H55:H56"/>
    <mergeCell ref="K52:K56"/>
    <mergeCell ref="N52:N56"/>
    <mergeCell ref="B127:B130"/>
    <mergeCell ref="A114:A122"/>
    <mergeCell ref="C114:C122"/>
    <mergeCell ref="C108:C110"/>
    <mergeCell ref="B124:B125"/>
    <mergeCell ref="B83:B84"/>
    <mergeCell ref="A52:A54"/>
    <mergeCell ref="B60:B62"/>
    <mergeCell ref="C60:C62"/>
    <mergeCell ref="A60:A62"/>
    <mergeCell ref="C123:C126"/>
    <mergeCell ref="C127:C142"/>
    <mergeCell ref="A55:A56"/>
    <mergeCell ref="B103:B105"/>
    <mergeCell ref="A96:A100"/>
    <mergeCell ref="A103:A107"/>
    <mergeCell ref="F55:F56"/>
    <mergeCell ref="G55:G56"/>
    <mergeCell ref="D55:D56"/>
    <mergeCell ref="E55:E56"/>
    <mergeCell ref="B22:B24"/>
    <mergeCell ref="I22:I24"/>
    <mergeCell ref="J22:J24"/>
    <mergeCell ref="C40:C49"/>
    <mergeCell ref="B46:B47"/>
    <mergeCell ref="J46:J47"/>
    <mergeCell ref="I46:I47"/>
    <mergeCell ref="B52:B54"/>
    <mergeCell ref="C52:C54"/>
    <mergeCell ref="B55:B56"/>
    <mergeCell ref="C55:C56"/>
    <mergeCell ref="K22:K24"/>
    <mergeCell ref="L22:L24"/>
    <mergeCell ref="M22:M24"/>
    <mergeCell ref="N22:N24"/>
    <mergeCell ref="M50:M51"/>
    <mergeCell ref="K46:K47"/>
    <mergeCell ref="A1:N1"/>
    <mergeCell ref="B6:B8"/>
    <mergeCell ref="C22:C34"/>
    <mergeCell ref="K40:K42"/>
    <mergeCell ref="L40:L42"/>
    <mergeCell ref="M40:M42"/>
    <mergeCell ref="C37:C39"/>
    <mergeCell ref="B35:B39"/>
    <mergeCell ref="A6:A8"/>
    <mergeCell ref="A3:N3"/>
    <mergeCell ref="B40:B43"/>
    <mergeCell ref="D42:D43"/>
    <mergeCell ref="N6:N8"/>
    <mergeCell ref="K6:K8"/>
    <mergeCell ref="L6:L8"/>
    <mergeCell ref="M6:M8"/>
    <mergeCell ref="N60:N62"/>
    <mergeCell ref="M65:M66"/>
    <mergeCell ref="L52:L56"/>
    <mergeCell ref="M54:M56"/>
    <mergeCell ref="O60:O67"/>
    <mergeCell ref="A75:A85"/>
    <mergeCell ref="B77:B79"/>
    <mergeCell ref="C77:C79"/>
    <mergeCell ref="I77:I79"/>
    <mergeCell ref="J77:J79"/>
    <mergeCell ref="K77:K79"/>
    <mergeCell ref="L77:L79"/>
    <mergeCell ref="M77:M79"/>
    <mergeCell ref="B69:B72"/>
    <mergeCell ref="D69:D72"/>
    <mergeCell ref="E69:E72"/>
    <mergeCell ref="F69:F72"/>
    <mergeCell ref="G69:G72"/>
    <mergeCell ref="H69:H72"/>
    <mergeCell ref="B65:B66"/>
    <mergeCell ref="I65:I66"/>
    <mergeCell ref="J65:J66"/>
    <mergeCell ref="K65:K66"/>
    <mergeCell ref="L65:L66"/>
    <mergeCell ref="M83:M84"/>
    <mergeCell ref="C80:C82"/>
    <mergeCell ref="B80:B82"/>
    <mergeCell ref="I80:I82"/>
    <mergeCell ref="I83:I84"/>
    <mergeCell ref="O73:R85"/>
    <mergeCell ref="J80:J82"/>
    <mergeCell ref="K80:K82"/>
    <mergeCell ref="L80:L82"/>
    <mergeCell ref="M80:M82"/>
    <mergeCell ref="J83:J84"/>
    <mergeCell ref="K83:K84"/>
    <mergeCell ref="L83:L84"/>
    <mergeCell ref="L73:L75"/>
    <mergeCell ref="M73:M75"/>
    <mergeCell ref="K73:K75"/>
    <mergeCell ref="O86:R91"/>
    <mergeCell ref="A92:A95"/>
    <mergeCell ref="C92:C95"/>
    <mergeCell ref="I93:I95"/>
    <mergeCell ref="J93:J95"/>
    <mergeCell ref="C86:C91"/>
    <mergeCell ref="A86:A91"/>
    <mergeCell ref="I103:I105"/>
    <mergeCell ref="J103:J105"/>
    <mergeCell ref="K103:K105"/>
    <mergeCell ref="L103:L105"/>
    <mergeCell ref="M103:M105"/>
    <mergeCell ref="N103:N105"/>
    <mergeCell ref="C103:C107"/>
    <mergeCell ref="C96:C102"/>
  </mergeCells>
  <pageMargins left="0" right="0" top="0" bottom="0"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2024-09-27T11:27:33Z</dcterms:modified>
</cp:coreProperties>
</file>